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jurisic\AppData\Local\Microsoft\Windows\INetCache\Content.Outlook\2IIM627Y\"/>
    </mc:Choice>
  </mc:AlternateContent>
  <xr:revisionPtr revIDLastSave="0" documentId="13_ncr:1_{03F6424B-3FE8-4631-AED5-B3ABE2F4E176}" xr6:coauthVersionLast="36" xr6:coauthVersionMax="36" xr10:uidLastSave="{00000000-0000-0000-0000-000000000000}"/>
  <bookViews>
    <workbookView xWindow="0" yWindow="0" windowWidth="24669" windowHeight="960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rashoda'!$B$1:$L$114</definedName>
    <definedName name="_xlnm.Print_Area" localSheetId="6">'POSEBNI DIO'!$A$1:$G$306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H26" i="1" l="1"/>
  <c r="H27" i="1" s="1"/>
  <c r="I26" i="1"/>
  <c r="I27" i="1" s="1"/>
  <c r="J26" i="1"/>
  <c r="G26" i="1"/>
  <c r="G27" i="1" s="1"/>
  <c r="L25" i="1"/>
  <c r="L24" i="1"/>
  <c r="K25" i="1"/>
  <c r="K24" i="1"/>
  <c r="H23" i="1"/>
  <c r="I23" i="1"/>
  <c r="J23" i="1"/>
  <c r="G23" i="1"/>
  <c r="K21" i="1"/>
  <c r="G21" i="1"/>
  <c r="H16" i="1"/>
  <c r="I16" i="1"/>
  <c r="J16" i="1"/>
  <c r="G16" i="1"/>
  <c r="H15" i="1"/>
  <c r="I15" i="1"/>
  <c r="J15" i="1"/>
  <c r="K15" i="1" s="1"/>
  <c r="J14" i="1"/>
  <c r="K14" i="1" s="1"/>
  <c r="I14" i="1"/>
  <c r="H14" i="1"/>
  <c r="J13" i="1"/>
  <c r="I13" i="1"/>
  <c r="L13" i="1" s="1"/>
  <c r="H13" i="1"/>
  <c r="G15" i="1"/>
  <c r="G14" i="1"/>
  <c r="G13" i="1"/>
  <c r="K12" i="1"/>
  <c r="L16" i="1"/>
  <c r="L14" i="1"/>
  <c r="L12" i="1"/>
  <c r="L11" i="1"/>
  <c r="L10" i="1"/>
  <c r="K13" i="1"/>
  <c r="K11" i="1"/>
  <c r="K10" i="1"/>
  <c r="J11" i="1"/>
  <c r="J10" i="1"/>
  <c r="I11" i="1"/>
  <c r="I10" i="1"/>
  <c r="H10" i="1"/>
  <c r="H11" i="1"/>
  <c r="I12" i="1"/>
  <c r="G12" i="1"/>
  <c r="G11" i="1"/>
  <c r="G10" i="1"/>
  <c r="H117" i="3"/>
  <c r="I117" i="3"/>
  <c r="J117" i="3"/>
  <c r="G117" i="3"/>
  <c r="H41" i="3"/>
  <c r="I41" i="3"/>
  <c r="J41" i="3"/>
  <c r="G41" i="3"/>
  <c r="G20" i="3"/>
  <c r="H21" i="3"/>
  <c r="I21" i="3"/>
  <c r="J21" i="3"/>
  <c r="G21" i="3"/>
  <c r="K24" i="3"/>
  <c r="H32" i="3"/>
  <c r="I32" i="3"/>
  <c r="J32" i="3"/>
  <c r="G32" i="3"/>
  <c r="G31" i="3" s="1"/>
  <c r="L34" i="3"/>
  <c r="K34" i="3"/>
  <c r="L33" i="3"/>
  <c r="K33" i="3"/>
  <c r="J31" i="3"/>
  <c r="I31" i="3"/>
  <c r="H31" i="3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6" i="7"/>
  <c r="G95" i="7"/>
  <c r="G94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E8" i="7"/>
  <c r="F8" i="7"/>
  <c r="D8" i="7"/>
  <c r="E9" i="7"/>
  <c r="F9" i="7"/>
  <c r="D9" i="7"/>
  <c r="E54" i="7"/>
  <c r="F54" i="7"/>
  <c r="D54" i="7"/>
  <c r="D53" i="7"/>
  <c r="E189" i="7"/>
  <c r="F189" i="7"/>
  <c r="D189" i="7"/>
  <c r="D190" i="7"/>
  <c r="D252" i="7"/>
  <c r="E272" i="7"/>
  <c r="F272" i="7"/>
  <c r="D272" i="7"/>
  <c r="E271" i="7"/>
  <c r="F271" i="7"/>
  <c r="D271" i="7"/>
  <c r="E296" i="7"/>
  <c r="E290" i="7" s="1"/>
  <c r="F296" i="7"/>
  <c r="F290" i="7" s="1"/>
  <c r="D296" i="7"/>
  <c r="D290" i="7"/>
  <c r="E273" i="7"/>
  <c r="F273" i="7"/>
  <c r="D273" i="7"/>
  <c r="E274" i="7"/>
  <c r="F274" i="7"/>
  <c r="D274" i="7"/>
  <c r="E291" i="7"/>
  <c r="F291" i="7"/>
  <c r="D291" i="7"/>
  <c r="E305" i="7"/>
  <c r="E304" i="7" s="1"/>
  <c r="F305" i="7"/>
  <c r="F304" i="7"/>
  <c r="D305" i="7"/>
  <c r="D304" i="7" s="1"/>
  <c r="E302" i="7"/>
  <c r="F302" i="7"/>
  <c r="D302" i="7"/>
  <c r="E300" i="7"/>
  <c r="F300" i="7"/>
  <c r="D300" i="7"/>
  <c r="E297" i="7"/>
  <c r="F297" i="7"/>
  <c r="D297" i="7"/>
  <c r="E294" i="7"/>
  <c r="F294" i="7"/>
  <c r="D294" i="7"/>
  <c r="E292" i="7"/>
  <c r="F292" i="7"/>
  <c r="D292" i="7"/>
  <c r="E288" i="7"/>
  <c r="E287" i="7" s="1"/>
  <c r="F288" i="7"/>
  <c r="F287" i="7"/>
  <c r="D288" i="7"/>
  <c r="D287" i="7"/>
  <c r="E285" i="7"/>
  <c r="F285" i="7"/>
  <c r="D285" i="7"/>
  <c r="E283" i="7"/>
  <c r="F283" i="7"/>
  <c r="D283" i="7"/>
  <c r="E280" i="7"/>
  <c r="F280" i="7"/>
  <c r="D280" i="7"/>
  <c r="F279" i="7"/>
  <c r="D279" i="7"/>
  <c r="E277" i="7"/>
  <c r="F277" i="7"/>
  <c r="D277" i="7"/>
  <c r="E275" i="7"/>
  <c r="F275" i="7"/>
  <c r="D275" i="7"/>
  <c r="E190" i="7"/>
  <c r="F190" i="7"/>
  <c r="E251" i="7"/>
  <c r="F251" i="7"/>
  <c r="D251" i="7"/>
  <c r="E252" i="7"/>
  <c r="F252" i="7"/>
  <c r="E253" i="7"/>
  <c r="F253" i="7"/>
  <c r="D253" i="7"/>
  <c r="E254" i="7"/>
  <c r="F254" i="7"/>
  <c r="D254" i="7"/>
  <c r="E259" i="7"/>
  <c r="F259" i="7"/>
  <c r="D259" i="7"/>
  <c r="E269" i="7"/>
  <c r="F269" i="7"/>
  <c r="E268" i="7"/>
  <c r="F268" i="7"/>
  <c r="D269" i="7"/>
  <c r="D268" i="7"/>
  <c r="E265" i="7"/>
  <c r="F265" i="7"/>
  <c r="D265" i="7"/>
  <c r="E263" i="7"/>
  <c r="F263" i="7"/>
  <c r="D263" i="7"/>
  <c r="E260" i="7"/>
  <c r="F260" i="7"/>
  <c r="D260" i="7"/>
  <c r="E257" i="7"/>
  <c r="F257" i="7"/>
  <c r="E255" i="7"/>
  <c r="F255" i="7"/>
  <c r="D257" i="7"/>
  <c r="D255" i="7"/>
  <c r="E221" i="7"/>
  <c r="D221" i="7"/>
  <c r="E222" i="7"/>
  <c r="F222" i="7"/>
  <c r="D222" i="7"/>
  <c r="E249" i="7"/>
  <c r="E248" i="7" s="1"/>
  <c r="F249" i="7"/>
  <c r="F248" i="7"/>
  <c r="D249" i="7"/>
  <c r="D248" i="7"/>
  <c r="E246" i="7"/>
  <c r="F246" i="7"/>
  <c r="E245" i="7"/>
  <c r="F245" i="7"/>
  <c r="D246" i="7"/>
  <c r="D245" i="7" s="1"/>
  <c r="E243" i="7"/>
  <c r="F243" i="7"/>
  <c r="E242" i="7"/>
  <c r="F242" i="7"/>
  <c r="D243" i="7"/>
  <c r="D242" i="7" s="1"/>
  <c r="E240" i="7"/>
  <c r="F240" i="7"/>
  <c r="D240" i="7"/>
  <c r="E234" i="7"/>
  <c r="F234" i="7"/>
  <c r="D234" i="7"/>
  <c r="D227" i="7" s="1"/>
  <c r="E231" i="7"/>
  <c r="F231" i="7"/>
  <c r="D231" i="7"/>
  <c r="E228" i="7"/>
  <c r="F228" i="7"/>
  <c r="F227" i="7" s="1"/>
  <c r="F221" i="7" s="1"/>
  <c r="D228" i="7"/>
  <c r="E227" i="7"/>
  <c r="E225" i="7"/>
  <c r="F225" i="7"/>
  <c r="E223" i="7"/>
  <c r="F223" i="7"/>
  <c r="D225" i="7"/>
  <c r="D223" i="7"/>
  <c r="E191" i="7"/>
  <c r="F191" i="7"/>
  <c r="D191" i="7"/>
  <c r="E192" i="7"/>
  <c r="F192" i="7"/>
  <c r="D192" i="7"/>
  <c r="E219" i="7"/>
  <c r="E218" i="7" s="1"/>
  <c r="F219" i="7"/>
  <c r="F218" i="7"/>
  <c r="D219" i="7"/>
  <c r="D218" i="7"/>
  <c r="E216" i="7"/>
  <c r="F216" i="7"/>
  <c r="E215" i="7"/>
  <c r="F215" i="7"/>
  <c r="D216" i="7"/>
  <c r="D215" i="7" s="1"/>
  <c r="E213" i="7"/>
  <c r="F213" i="7"/>
  <c r="E212" i="7"/>
  <c r="F212" i="7"/>
  <c r="D213" i="7"/>
  <c r="D212" i="7"/>
  <c r="E210" i="7"/>
  <c r="F210" i="7"/>
  <c r="D210" i="7"/>
  <c r="E204" i="7"/>
  <c r="F204" i="7"/>
  <c r="D204" i="7"/>
  <c r="D197" i="7" s="1"/>
  <c r="E201" i="7"/>
  <c r="F201" i="7"/>
  <c r="D201" i="7"/>
  <c r="E198" i="7"/>
  <c r="F198" i="7"/>
  <c r="D198" i="7"/>
  <c r="E197" i="7"/>
  <c r="F197" i="7"/>
  <c r="E195" i="7"/>
  <c r="F195" i="7"/>
  <c r="E193" i="7"/>
  <c r="F193" i="7"/>
  <c r="D195" i="7"/>
  <c r="D193" i="7"/>
  <c r="E176" i="7"/>
  <c r="F176" i="7"/>
  <c r="D176" i="7"/>
  <c r="E177" i="7"/>
  <c r="F177" i="7"/>
  <c r="D177" i="7"/>
  <c r="E178" i="7"/>
  <c r="F178" i="7"/>
  <c r="D178" i="7"/>
  <c r="E187" i="7"/>
  <c r="E186" i="7" s="1"/>
  <c r="F187" i="7"/>
  <c r="F186" i="7"/>
  <c r="D187" i="7"/>
  <c r="D186" i="7" s="1"/>
  <c r="E183" i="7"/>
  <c r="E182" i="7" s="1"/>
  <c r="F183" i="7"/>
  <c r="F182" i="7"/>
  <c r="D183" i="7"/>
  <c r="D182" i="7" s="1"/>
  <c r="E180" i="7"/>
  <c r="F180" i="7"/>
  <c r="E179" i="7"/>
  <c r="F179" i="7"/>
  <c r="D179" i="7"/>
  <c r="D180" i="7"/>
  <c r="E118" i="7"/>
  <c r="F118" i="7"/>
  <c r="E170" i="7"/>
  <c r="F170" i="7"/>
  <c r="D170" i="7"/>
  <c r="E171" i="7"/>
  <c r="F171" i="7"/>
  <c r="D171" i="7"/>
  <c r="E172" i="7"/>
  <c r="F172" i="7"/>
  <c r="D172" i="7"/>
  <c r="E174" i="7"/>
  <c r="F174" i="7"/>
  <c r="E173" i="7"/>
  <c r="F173" i="7"/>
  <c r="D174" i="7"/>
  <c r="D173" i="7"/>
  <c r="E166" i="7"/>
  <c r="F166" i="7"/>
  <c r="D166" i="7"/>
  <c r="E168" i="7"/>
  <c r="F168" i="7"/>
  <c r="E167" i="7"/>
  <c r="F167" i="7"/>
  <c r="D168" i="7"/>
  <c r="D167" i="7" s="1"/>
  <c r="E145" i="7"/>
  <c r="F145" i="7"/>
  <c r="D145" i="7"/>
  <c r="E146" i="7"/>
  <c r="F146" i="7"/>
  <c r="D146" i="7"/>
  <c r="E153" i="7"/>
  <c r="F153" i="7"/>
  <c r="D153" i="7"/>
  <c r="E164" i="7"/>
  <c r="F164" i="7"/>
  <c r="E163" i="7"/>
  <c r="F163" i="7"/>
  <c r="D164" i="7"/>
  <c r="D163" i="7"/>
  <c r="E161" i="7"/>
  <c r="F161" i="7"/>
  <c r="D161" i="7"/>
  <c r="E158" i="7"/>
  <c r="F158" i="7"/>
  <c r="D158" i="7"/>
  <c r="E154" i="7"/>
  <c r="F154" i="7"/>
  <c r="D154" i="7"/>
  <c r="E151" i="7"/>
  <c r="F151" i="7"/>
  <c r="F149" i="7"/>
  <c r="E149" i="7"/>
  <c r="E147" i="7"/>
  <c r="F147" i="7"/>
  <c r="D151" i="7"/>
  <c r="D149" i="7"/>
  <c r="D147" i="7"/>
  <c r="E121" i="7"/>
  <c r="F121" i="7"/>
  <c r="D121" i="7"/>
  <c r="E122" i="7"/>
  <c r="F122" i="7"/>
  <c r="D122" i="7"/>
  <c r="E129" i="7"/>
  <c r="F129" i="7"/>
  <c r="D129" i="7"/>
  <c r="E143" i="7"/>
  <c r="E142" i="7" s="1"/>
  <c r="F143" i="7"/>
  <c r="F142" i="7"/>
  <c r="D143" i="7"/>
  <c r="D142" i="7" s="1"/>
  <c r="E140" i="7"/>
  <c r="F140" i="7"/>
  <c r="E139" i="7"/>
  <c r="F139" i="7"/>
  <c r="D139" i="7"/>
  <c r="D140" i="7"/>
  <c r="E137" i="7"/>
  <c r="F137" i="7"/>
  <c r="D137" i="7"/>
  <c r="E134" i="7"/>
  <c r="F134" i="7"/>
  <c r="D134" i="7"/>
  <c r="E130" i="7"/>
  <c r="F130" i="7"/>
  <c r="D130" i="7"/>
  <c r="E127" i="7"/>
  <c r="F127" i="7"/>
  <c r="E125" i="7"/>
  <c r="F125" i="7"/>
  <c r="E123" i="7"/>
  <c r="F123" i="7"/>
  <c r="D127" i="7"/>
  <c r="D125" i="7"/>
  <c r="D123" i="7"/>
  <c r="E105" i="7"/>
  <c r="E53" i="7" s="1"/>
  <c r="F105" i="7"/>
  <c r="F53" i="7" s="1"/>
  <c r="D105" i="7"/>
  <c r="E106" i="7"/>
  <c r="F106" i="7"/>
  <c r="D106" i="7"/>
  <c r="E113" i="7"/>
  <c r="F113" i="7"/>
  <c r="D113" i="7"/>
  <c r="D118" i="7"/>
  <c r="E116" i="7"/>
  <c r="F116" i="7"/>
  <c r="D116" i="7"/>
  <c r="E114" i="7"/>
  <c r="F114" i="7"/>
  <c r="D114" i="7"/>
  <c r="E111" i="7"/>
  <c r="F111" i="7"/>
  <c r="E109" i="7"/>
  <c r="F109" i="7"/>
  <c r="E107" i="7"/>
  <c r="F107" i="7"/>
  <c r="D111" i="7"/>
  <c r="D109" i="7"/>
  <c r="D107" i="7"/>
  <c r="E55" i="7"/>
  <c r="F55" i="7"/>
  <c r="D55" i="7"/>
  <c r="E56" i="7"/>
  <c r="F56" i="7"/>
  <c r="D56" i="7"/>
  <c r="E65" i="7"/>
  <c r="F65" i="7"/>
  <c r="D65" i="7"/>
  <c r="E101" i="7"/>
  <c r="F101" i="7"/>
  <c r="D101" i="7"/>
  <c r="E102" i="7"/>
  <c r="F102" i="7"/>
  <c r="D102" i="7"/>
  <c r="E98" i="7"/>
  <c r="F98" i="7"/>
  <c r="D98" i="7"/>
  <c r="E99" i="7"/>
  <c r="F99" i="7"/>
  <c r="D99" i="7"/>
  <c r="E94" i="7"/>
  <c r="F94" i="7"/>
  <c r="D94" i="7"/>
  <c r="E95" i="7"/>
  <c r="F95" i="7"/>
  <c r="D95" i="7"/>
  <c r="E87" i="7"/>
  <c r="F87" i="7"/>
  <c r="D87" i="7"/>
  <c r="E85" i="7"/>
  <c r="F85" i="7"/>
  <c r="D85" i="7"/>
  <c r="E75" i="7"/>
  <c r="F75" i="7"/>
  <c r="D75" i="7"/>
  <c r="E70" i="7"/>
  <c r="F70" i="7"/>
  <c r="D70" i="7"/>
  <c r="E66" i="7"/>
  <c r="F66" i="7"/>
  <c r="D66" i="7"/>
  <c r="E62" i="7"/>
  <c r="F62" i="7"/>
  <c r="D62" i="7"/>
  <c r="E60" i="7"/>
  <c r="F60" i="7"/>
  <c r="D60" i="7"/>
  <c r="E57" i="7"/>
  <c r="F57" i="7"/>
  <c r="D57" i="7"/>
  <c r="E10" i="7"/>
  <c r="F10" i="7"/>
  <c r="D10" i="7"/>
  <c r="E11" i="7"/>
  <c r="F11" i="7"/>
  <c r="D11" i="7"/>
  <c r="E12" i="7"/>
  <c r="F12" i="7"/>
  <c r="D12" i="7"/>
  <c r="E13" i="7"/>
  <c r="F13" i="7"/>
  <c r="D13" i="7"/>
  <c r="E20" i="7"/>
  <c r="F20" i="7"/>
  <c r="D20" i="7"/>
  <c r="E50" i="7"/>
  <c r="F50" i="7"/>
  <c r="D50" i="7"/>
  <c r="E51" i="7"/>
  <c r="F51" i="7"/>
  <c r="D51" i="7"/>
  <c r="E47" i="7"/>
  <c r="F47" i="7"/>
  <c r="D47" i="7"/>
  <c r="E48" i="7"/>
  <c r="F48" i="7"/>
  <c r="D48" i="7"/>
  <c r="E40" i="7"/>
  <c r="F40" i="7"/>
  <c r="D40" i="7"/>
  <c r="E30" i="7"/>
  <c r="F30" i="7"/>
  <c r="D30" i="7"/>
  <c r="E25" i="7"/>
  <c r="F25" i="7"/>
  <c r="D25" i="7"/>
  <c r="E21" i="7"/>
  <c r="F21" i="7"/>
  <c r="D21" i="7"/>
  <c r="E18" i="7"/>
  <c r="F18" i="7"/>
  <c r="D18" i="7"/>
  <c r="E16" i="7"/>
  <c r="F16" i="7"/>
  <c r="D16" i="7"/>
  <c r="E14" i="7"/>
  <c r="F14" i="7"/>
  <c r="D14" i="7"/>
  <c r="K26" i="1" l="1"/>
  <c r="L26" i="1"/>
  <c r="J27" i="1"/>
  <c r="L15" i="1"/>
  <c r="J12" i="1"/>
  <c r="H12" i="1"/>
  <c r="L31" i="3"/>
  <c r="L32" i="3"/>
  <c r="K32" i="3"/>
  <c r="K31" i="3"/>
  <c r="E279" i="7"/>
  <c r="G8" i="10" l="1"/>
  <c r="D10" i="10"/>
  <c r="D9" i="10" s="1"/>
  <c r="E10" i="10"/>
  <c r="F10" i="10"/>
  <c r="F9" i="10" s="1"/>
  <c r="E9" i="10"/>
  <c r="C10" i="10"/>
  <c r="C9" i="10"/>
  <c r="D7" i="10"/>
  <c r="D6" i="10" s="1"/>
  <c r="E7" i="10"/>
  <c r="E6" i="10" s="1"/>
  <c r="F7" i="10"/>
  <c r="F6" i="10" s="1"/>
  <c r="C7" i="10"/>
  <c r="C6" i="10" s="1"/>
  <c r="G6" i="10" s="1"/>
  <c r="H8" i="8"/>
  <c r="H7" i="8"/>
  <c r="G8" i="8"/>
  <c r="G7" i="8"/>
  <c r="D7" i="8"/>
  <c r="E7" i="8"/>
  <c r="F7" i="8"/>
  <c r="F6" i="8" s="1"/>
  <c r="H6" i="8" s="1"/>
  <c r="D6" i="8"/>
  <c r="E6" i="8"/>
  <c r="C7" i="8"/>
  <c r="C6" i="8" s="1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7" i="5"/>
  <c r="G16" i="5"/>
  <c r="G15" i="5"/>
  <c r="G14" i="5"/>
  <c r="G13" i="5"/>
  <c r="G12" i="5"/>
  <c r="G11" i="5"/>
  <c r="G10" i="5"/>
  <c r="G9" i="5"/>
  <c r="G8" i="5"/>
  <c r="G7" i="5"/>
  <c r="G6" i="5"/>
  <c r="D12" i="5"/>
  <c r="E12" i="5"/>
  <c r="F12" i="5"/>
  <c r="D10" i="5"/>
  <c r="E10" i="5"/>
  <c r="F10" i="5"/>
  <c r="D7" i="5"/>
  <c r="E7" i="5"/>
  <c r="F7" i="5"/>
  <c r="C14" i="5"/>
  <c r="C12" i="5"/>
  <c r="C10" i="5"/>
  <c r="C7" i="5"/>
  <c r="F19" i="5"/>
  <c r="E19" i="5"/>
  <c r="D19" i="5"/>
  <c r="C19" i="5"/>
  <c r="F14" i="5"/>
  <c r="E14" i="5"/>
  <c r="D14" i="5"/>
  <c r="G7" i="10" l="1"/>
  <c r="G6" i="8"/>
  <c r="C6" i="5"/>
  <c r="F6" i="5"/>
  <c r="E6" i="5"/>
  <c r="D6" i="5"/>
  <c r="D35" i="5"/>
  <c r="E35" i="5"/>
  <c r="F35" i="5"/>
  <c r="C35" i="5"/>
  <c r="D30" i="5"/>
  <c r="E30" i="5"/>
  <c r="F30" i="5"/>
  <c r="C30" i="5"/>
  <c r="D28" i="5"/>
  <c r="E28" i="5"/>
  <c r="F28" i="5"/>
  <c r="C28" i="5"/>
  <c r="D26" i="5"/>
  <c r="E26" i="5"/>
  <c r="F26" i="5"/>
  <c r="C26" i="5"/>
  <c r="D23" i="5"/>
  <c r="E23" i="5"/>
  <c r="F23" i="5"/>
  <c r="F22" i="5" s="1"/>
  <c r="C23" i="5"/>
  <c r="E22" i="5" l="1"/>
  <c r="D22" i="5"/>
  <c r="C22" i="5"/>
  <c r="K114" i="3" l="1"/>
  <c r="K111" i="3"/>
  <c r="K110" i="3"/>
  <c r="K109" i="3"/>
  <c r="K106" i="3"/>
  <c r="K105" i="3"/>
  <c r="K101" i="3"/>
  <c r="K98" i="3"/>
  <c r="K95" i="3"/>
  <c r="K94" i="3"/>
  <c r="K93" i="3"/>
  <c r="K90" i="3"/>
  <c r="K89" i="3"/>
  <c r="K88" i="3"/>
  <c r="K87" i="3"/>
  <c r="K86" i="3"/>
  <c r="K84" i="3"/>
  <c r="K80" i="3"/>
  <c r="K79" i="3"/>
  <c r="K78" i="3"/>
  <c r="K77" i="3"/>
  <c r="K76" i="3"/>
  <c r="K75" i="3"/>
  <c r="K74" i="3"/>
  <c r="K73" i="3"/>
  <c r="K72" i="3"/>
  <c r="K70" i="3"/>
  <c r="K69" i="3"/>
  <c r="K68" i="3"/>
  <c r="K67" i="3"/>
  <c r="K65" i="3"/>
  <c r="K64" i="3"/>
  <c r="K63" i="3"/>
  <c r="K60" i="3"/>
  <c r="K59" i="3"/>
  <c r="K57" i="3"/>
  <c r="K55" i="3"/>
  <c r="K54" i="3"/>
  <c r="H108" i="3"/>
  <c r="I108" i="3"/>
  <c r="I107" i="3" s="1"/>
  <c r="J108" i="3"/>
  <c r="L108" i="3" s="1"/>
  <c r="G108" i="3"/>
  <c r="H104" i="3"/>
  <c r="I104" i="3"/>
  <c r="I103" i="3" s="1"/>
  <c r="J104" i="3"/>
  <c r="K104" i="3" s="1"/>
  <c r="G104" i="3"/>
  <c r="G103" i="3" s="1"/>
  <c r="G92" i="3"/>
  <c r="L114" i="3"/>
  <c r="L110" i="3"/>
  <c r="L109" i="3"/>
  <c r="L105" i="3"/>
  <c r="L101" i="3"/>
  <c r="L98" i="3"/>
  <c r="L93" i="3"/>
  <c r="L90" i="3"/>
  <c r="L88" i="3"/>
  <c r="L87" i="3"/>
  <c r="L86" i="3"/>
  <c r="L85" i="3"/>
  <c r="L84" i="3"/>
  <c r="L82" i="3"/>
  <c r="L80" i="3"/>
  <c r="L79" i="3"/>
  <c r="L78" i="3"/>
  <c r="L77" i="3"/>
  <c r="L76" i="3"/>
  <c r="L75" i="3"/>
  <c r="L74" i="3"/>
  <c r="L73" i="3"/>
  <c r="L72" i="3"/>
  <c r="L70" i="3"/>
  <c r="L69" i="3"/>
  <c r="L68" i="3"/>
  <c r="L67" i="3"/>
  <c r="L65" i="3"/>
  <c r="L64" i="3"/>
  <c r="L63" i="3"/>
  <c r="L59" i="3"/>
  <c r="L57" i="3"/>
  <c r="L55" i="3"/>
  <c r="L54" i="3"/>
  <c r="H113" i="3"/>
  <c r="H112" i="3" s="1"/>
  <c r="I113" i="3"/>
  <c r="I112" i="3" s="1"/>
  <c r="J113" i="3"/>
  <c r="H107" i="3"/>
  <c r="H103" i="3"/>
  <c r="H100" i="3"/>
  <c r="H99" i="3" s="1"/>
  <c r="I100" i="3"/>
  <c r="I99" i="3" s="1"/>
  <c r="J100" i="3"/>
  <c r="J99" i="3" s="1"/>
  <c r="H97" i="3"/>
  <c r="H96" i="3" s="1"/>
  <c r="I97" i="3"/>
  <c r="I96" i="3" s="1"/>
  <c r="J97" i="3"/>
  <c r="J96" i="3" s="1"/>
  <c r="H92" i="3"/>
  <c r="H91" i="3" s="1"/>
  <c r="I92" i="3"/>
  <c r="I91" i="3" s="1"/>
  <c r="J92" i="3"/>
  <c r="J91" i="3" s="1"/>
  <c r="H83" i="3"/>
  <c r="I83" i="3"/>
  <c r="J83" i="3"/>
  <c r="L83" i="3" s="1"/>
  <c r="H81" i="3"/>
  <c r="I81" i="3"/>
  <c r="J81" i="3"/>
  <c r="L81" i="3" s="1"/>
  <c r="H71" i="3"/>
  <c r="I71" i="3"/>
  <c r="J71" i="3"/>
  <c r="L71" i="3" s="1"/>
  <c r="H66" i="3"/>
  <c r="I66" i="3"/>
  <c r="J66" i="3"/>
  <c r="H62" i="3"/>
  <c r="I62" i="3"/>
  <c r="J62" i="3"/>
  <c r="K62" i="3" s="1"/>
  <c r="H58" i="3"/>
  <c r="I58" i="3"/>
  <c r="J58" i="3"/>
  <c r="K58" i="3" s="1"/>
  <c r="H56" i="3"/>
  <c r="I56" i="3"/>
  <c r="J56" i="3"/>
  <c r="J53" i="3" s="1"/>
  <c r="H53" i="3"/>
  <c r="I53" i="3"/>
  <c r="G107" i="3"/>
  <c r="G100" i="3"/>
  <c r="G97" i="3"/>
  <c r="G96" i="3" s="1"/>
  <c r="G91" i="3"/>
  <c r="G83" i="3"/>
  <c r="G81" i="3"/>
  <c r="G71" i="3"/>
  <c r="G66" i="3"/>
  <c r="G62" i="3"/>
  <c r="G58" i="3"/>
  <c r="G56" i="3"/>
  <c r="G53" i="3" s="1"/>
  <c r="G113" i="3"/>
  <c r="G112" i="3" s="1"/>
  <c r="G99" i="3"/>
  <c r="H11" i="6"/>
  <c r="I11" i="6"/>
  <c r="I10" i="6" s="1"/>
  <c r="I9" i="6" s="1"/>
  <c r="J11" i="6"/>
  <c r="J10" i="6" s="1"/>
  <c r="H10" i="6"/>
  <c r="H9" i="6" s="1"/>
  <c r="G11" i="6"/>
  <c r="G10" i="6" s="1"/>
  <c r="K12" i="6"/>
  <c r="H16" i="6"/>
  <c r="I16" i="6"/>
  <c r="J16" i="6"/>
  <c r="J15" i="6" s="1"/>
  <c r="J14" i="6" s="1"/>
  <c r="H15" i="6"/>
  <c r="H14" i="6" s="1"/>
  <c r="I15" i="6"/>
  <c r="I14" i="6" s="1"/>
  <c r="G14" i="6"/>
  <c r="G15" i="6"/>
  <c r="G16" i="6"/>
  <c r="K45" i="3"/>
  <c r="H44" i="3"/>
  <c r="I44" i="3"/>
  <c r="J44" i="3"/>
  <c r="G44" i="3"/>
  <c r="L43" i="3"/>
  <c r="L39" i="3"/>
  <c r="L30" i="3"/>
  <c r="L27" i="3"/>
  <c r="L23" i="3"/>
  <c r="L22" i="3"/>
  <c r="L19" i="3"/>
  <c r="L18" i="3"/>
  <c r="L16" i="3"/>
  <c r="L15" i="3"/>
  <c r="L14" i="3"/>
  <c r="K43" i="3"/>
  <c r="K39" i="3"/>
  <c r="K30" i="3"/>
  <c r="K23" i="3"/>
  <c r="K22" i="3"/>
  <c r="K19" i="3"/>
  <c r="K16" i="3"/>
  <c r="K15" i="3"/>
  <c r="K14" i="3"/>
  <c r="I38" i="3"/>
  <c r="H42" i="3"/>
  <c r="H40" i="3" s="1"/>
  <c r="I42" i="3"/>
  <c r="I40" i="3" s="1"/>
  <c r="J42" i="3"/>
  <c r="J40" i="3" s="1"/>
  <c r="H38" i="3"/>
  <c r="J38" i="3"/>
  <c r="L38" i="3" s="1"/>
  <c r="H36" i="3"/>
  <c r="I36" i="3"/>
  <c r="I35" i="3" s="1"/>
  <c r="J36" i="3"/>
  <c r="H29" i="3"/>
  <c r="H28" i="3" s="1"/>
  <c r="I29" i="3"/>
  <c r="I28" i="3" s="1"/>
  <c r="J29" i="3"/>
  <c r="J28" i="3" s="1"/>
  <c r="H26" i="3"/>
  <c r="H25" i="3" s="1"/>
  <c r="I26" i="3"/>
  <c r="I25" i="3" s="1"/>
  <c r="J26" i="3"/>
  <c r="J25" i="3" s="1"/>
  <c r="H20" i="3"/>
  <c r="H11" i="3" s="1"/>
  <c r="I20" i="3"/>
  <c r="I11" i="3" s="1"/>
  <c r="J20" i="3"/>
  <c r="H17" i="3"/>
  <c r="I17" i="3"/>
  <c r="J17" i="3"/>
  <c r="H13" i="3"/>
  <c r="I13" i="3"/>
  <c r="J13" i="3"/>
  <c r="G38" i="3"/>
  <c r="G36" i="3"/>
  <c r="G29" i="3"/>
  <c r="G28" i="3" s="1"/>
  <c r="G26" i="3"/>
  <c r="G25" i="3" s="1"/>
  <c r="G17" i="3"/>
  <c r="G13" i="3"/>
  <c r="G42" i="3"/>
  <c r="G40" i="3" s="1"/>
  <c r="I10" i="3" l="1"/>
  <c r="H10" i="3"/>
  <c r="G10" i="3"/>
  <c r="L20" i="3"/>
  <c r="J11" i="3"/>
  <c r="J10" i="3" s="1"/>
  <c r="L53" i="3"/>
  <c r="K96" i="3"/>
  <c r="K99" i="3"/>
  <c r="L96" i="3"/>
  <c r="G61" i="3"/>
  <c r="J103" i="3"/>
  <c r="K103" i="3" s="1"/>
  <c r="K66" i="3"/>
  <c r="K91" i="3"/>
  <c r="K113" i="3"/>
  <c r="L97" i="3"/>
  <c r="K71" i="3"/>
  <c r="J112" i="3"/>
  <c r="K56" i="3"/>
  <c r="L62" i="3"/>
  <c r="L66" i="3"/>
  <c r="K53" i="3"/>
  <c r="K83" i="3"/>
  <c r="K92" i="3"/>
  <c r="K100" i="3"/>
  <c r="K108" i="3"/>
  <c r="L28" i="3"/>
  <c r="L58" i="3"/>
  <c r="L113" i="3"/>
  <c r="K97" i="3"/>
  <c r="G102" i="3"/>
  <c r="J107" i="3"/>
  <c r="J102" i="3" s="1"/>
  <c r="H102" i="3"/>
  <c r="I52" i="3"/>
  <c r="L99" i="3"/>
  <c r="L100" i="3"/>
  <c r="L104" i="3"/>
  <c r="K28" i="3"/>
  <c r="L91" i="3"/>
  <c r="L92" i="3"/>
  <c r="L56" i="3"/>
  <c r="J52" i="3"/>
  <c r="I102" i="3"/>
  <c r="I61" i="3"/>
  <c r="H61" i="3"/>
  <c r="H52" i="3"/>
  <c r="J61" i="3"/>
  <c r="G52" i="3"/>
  <c r="G51" i="3" s="1"/>
  <c r="G50" i="3" s="1"/>
  <c r="K11" i="6"/>
  <c r="J9" i="6"/>
  <c r="G9" i="6"/>
  <c r="K10" i="6"/>
  <c r="K44" i="3"/>
  <c r="K17" i="3"/>
  <c r="L21" i="3"/>
  <c r="K13" i="3"/>
  <c r="L17" i="3"/>
  <c r="L13" i="3"/>
  <c r="L40" i="3"/>
  <c r="L25" i="3"/>
  <c r="L26" i="3"/>
  <c r="L41" i="3"/>
  <c r="K20" i="3"/>
  <c r="K38" i="3"/>
  <c r="J35" i="3"/>
  <c r="L35" i="3" s="1"/>
  <c r="H35" i="3"/>
  <c r="L42" i="3"/>
  <c r="K40" i="3"/>
  <c r="L29" i="3"/>
  <c r="K41" i="3"/>
  <c r="K42" i="3"/>
  <c r="K29" i="3"/>
  <c r="K21" i="3"/>
  <c r="G35" i="3"/>
  <c r="G11" i="3" s="1"/>
  <c r="J12" i="3"/>
  <c r="I12" i="3"/>
  <c r="H12" i="3"/>
  <c r="G12" i="3"/>
  <c r="I51" i="3" l="1"/>
  <c r="L103" i="3"/>
  <c r="K102" i="3"/>
  <c r="L52" i="3"/>
  <c r="K52" i="3"/>
  <c r="K112" i="3"/>
  <c r="L112" i="3"/>
  <c r="K61" i="3"/>
  <c r="L61" i="3"/>
  <c r="L107" i="3"/>
  <c r="K107" i="3"/>
  <c r="I50" i="3"/>
  <c r="L102" i="3"/>
  <c r="J51" i="3"/>
  <c r="K51" i="3" s="1"/>
  <c r="H51" i="3"/>
  <c r="H50" i="3" s="1"/>
  <c r="K9" i="6"/>
  <c r="K35" i="3"/>
  <c r="L12" i="3"/>
  <c r="K12" i="3"/>
  <c r="J50" i="3" l="1"/>
  <c r="K50" i="3" s="1"/>
  <c r="L51" i="3"/>
  <c r="L10" i="3"/>
  <c r="L11" i="3"/>
  <c r="K11" i="3"/>
  <c r="K10" i="3" l="1"/>
  <c r="L50" i="3"/>
</calcChain>
</file>

<file path=xl/sharedStrings.xml><?xml version="1.0" encoding="utf-8"?>
<sst xmlns="http://schemas.openxmlformats.org/spreadsheetml/2006/main" count="876" uniqueCount="262">
  <si>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</si>
  <si>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</si>
  <si>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</si>
  <si>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</si>
  <si>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</si>
  <si>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</si>
  <si>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</si>
  <si>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</si>
  <si>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</si>
  <si>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01 Opće javne usluge</t>
  </si>
  <si>
    <t>013 Opće usluge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</si>
  <si>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</si>
  <si>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</si>
  <si>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</si>
  <si>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</si>
  <si>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</si>
  <si>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Izdaci za otplatu glavnice primljenih kredita i zajmova</t>
  </si>
  <si>
    <t>Pomoći iz inozemstva i od subjekata unutar općeg proračuna</t>
  </si>
  <si>
    <t>PRIJENOS SREDSTAVA IZ PRETHODNE GODINE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</si>
  <si>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</si>
  <si>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</si>
  <si>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</si>
  <si>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</si>
  <si>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</si>
  <si>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</si>
  <si>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</si>
  <si>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</si>
  <si>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</si>
  <si>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</si>
  <si>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</si>
  <si>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</si>
  <si>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</si>
  <si>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</si>
  <si>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</si>
  <si>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</si>
  <si>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</si>
  <si>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</si>
  <si>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</si>
  <si>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</si>
  <si>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</si>
  <si>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</si>
  <si>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</si>
  <si>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</si>
  <si>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</si>
  <si>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</si>
  <si>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</si>
  <si>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</si>
  <si>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</si>
  <si>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</si>
  <si>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</si>
  <si>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</si>
  <si>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</si>
  <si>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</si>
  <si>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</si>
  <si>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</si>
  <si>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</si>
  <si>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</si>
  <si>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</si>
  <si>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</si>
  <si>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</si>
  <si>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</si>
  <si>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</si>
  <si>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</si>
  <si>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</si>
  <si>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</si>
  <si>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</si>
  <si>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</si>
  <si>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</si>
  <si>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</si>
  <si>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</si>
  <si>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</si>
  <si>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</si>
  <si>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</si>
  <si>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</si>
  <si>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</si>
  <si>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</si>
  <si>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</si>
  <si>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</si>
  <si>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</si>
  <si>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Plaće u naravi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</si>
  <si>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</si>
  <si>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</si>
  <si>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</si>
  <si>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</si>
  <si>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</si>
  <si>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</si>
  <si>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</si>
  <si>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</si>
  <si>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</si>
  <si>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</si>
  <si>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</si>
  <si>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</si>
  <si>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</si>
  <si>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</si>
  <si>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</si>
  <si>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</si>
  <si>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</si>
  <si>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</si>
  <si>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</si>
  <si>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</si>
  <si>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</si>
  <si>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</si>
  <si>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</si>
  <si>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</si>
  <si>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</si>
  <si>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</si>
  <si>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</si>
  <si>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</si>
  <si>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</si>
  <si>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</si>
  <si>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</si>
  <si>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</si>
  <si>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</si>
  <si>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</si>
  <si>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</si>
  <si>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</si>
  <si>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</si>
  <si>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</si>
  <si>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</si>
  <si>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</si>
  <si>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</si>
  <si>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</si>
  <si>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</si>
  <si>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</si>
  <si>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</si>
  <si>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</si>
  <si>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</si>
  <si>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</si>
  <si>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</si>
  <si>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>Financijski rashodi</t>
  </si>
  <si>
    <t>Ostali financijski rashodi</t>
  </si>
  <si>
    <t>Bankarske usluge i usluge platnog prometa</t>
  </si>
  <si>
    <t>Zatezne kamate</t>
  </si>
  <si>
    <t>Pomoći dane u inozemstvo i unutar općeg proračuna</t>
  </si>
  <si>
    <t>Prijenosi između proračunskih korisnika istog proračuna</t>
  </si>
  <si>
    <t>Tekući prijenosi između proračunskih korisnika istog proračuna temeljem prijenosa EU sredstava</t>
  </si>
  <si>
    <t>Naknade građanima i kućanstvima na temelju osiguranja i druge naknade</t>
  </si>
  <si>
    <t>Ostale naknade građanima i kućanstvima iz proračuna</t>
  </si>
  <si>
    <t>Naknade građanima i kućanstvima u novcu</t>
  </si>
  <si>
    <t>Nematerijalna imovina</t>
  </si>
  <si>
    <t>Licence</t>
  </si>
  <si>
    <t>Rashodi za nabavu proizvedene dugotrajne imovine</t>
  </si>
  <si>
    <t>Postrojenja i oprema</t>
  </si>
  <si>
    <t>Uredska oprema i namještaj</t>
  </si>
  <si>
    <t>Komunikacijska oprema</t>
  </si>
  <si>
    <t>Rashodi za dodatna ulaganja na nefinancijskoj imovini</t>
  </si>
  <si>
    <t>Dodatna ulaganja na građevinskim objektima</t>
  </si>
  <si>
    <t>Pomoći od međunarodnih organizacija te institucija i tijela EU</t>
  </si>
  <si>
    <t xml:space="preserve">Tekuće pomoći od međunarodnih organizacija </t>
  </si>
  <si>
    <t>Tekuće pomoći od institucija i tijela  EU</t>
  </si>
  <si>
    <t>Kapitalne pomoći od institucija i tijela  EU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</si>
  <si>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</si>
  <si>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</si>
  <si>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</si>
  <si>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</si>
  <si>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</si>
  <si>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upravnih i administrativnih pristojbi, pristojbi po posebnim propisima i naknada</t>
  </si>
  <si>
    <t>Prihodi po posebnim propisima</t>
  </si>
  <si>
    <t xml:space="preserve">Ostali nespomenuti prihodi </t>
  </si>
  <si>
    <t>Prihodi od pruženih usluga</t>
  </si>
  <si>
    <t>Kazne, upravne mjere i ostali prihodi</t>
  </si>
  <si>
    <t>Kazne i upravne mjere</t>
  </si>
  <si>
    <t>Ostale nespomenute kazne</t>
  </si>
  <si>
    <t>Ostali prihodi</t>
  </si>
  <si>
    <t>Prihodi od prodaje proizvoda i robe te pruženih usluga i prihodi od donacija</t>
  </si>
  <si>
    <t>Prihodi od prodaje postrojenja i opreme</t>
  </si>
  <si>
    <t xml:space="preserve">Računala i računalna oprema 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</si>
  <si>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</si>
  <si>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</si>
  <si>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</si>
  <si>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Negativne tečajne razlike</t>
  </si>
  <si>
    <t>Ostala prava</t>
  </si>
  <si>
    <t>Uređaji, strojevi i oprema za ostale namjene</t>
  </si>
  <si>
    <t>4 Prihodi za posebne namjene</t>
  </si>
  <si>
    <t>43 Prihodi za posebne namjene</t>
  </si>
  <si>
    <t>5 Pomoći</t>
  </si>
  <si>
    <t>51 Pomoći EU</t>
  </si>
  <si>
    <t>52 Ostale pomoći</t>
  </si>
  <si>
    <t>563 Europski fond za regionalni razvoj (EFRR)</t>
  </si>
  <si>
    <t>581 Mehanizam za oporavak i otpornost</t>
  </si>
  <si>
    <t>7 Prihodi od prodaje ili zamjene nefinancijske imovine i naknade s naslova osiguranja</t>
  </si>
  <si>
    <t>SVEUČILIŠNI RAČUNSKI CENTAR</t>
  </si>
  <si>
    <t>RAZVOJ INFORMACIJSKOG DRUŠTVA</t>
  </si>
  <si>
    <t>A628018</t>
  </si>
  <si>
    <t>ADMIISTRACIJA I UPRAVLJANJE SVEUČILIŠNOG RAČUNSKOG CENTRA SRCE</t>
  </si>
  <si>
    <t>Opći prihodi i primici</t>
  </si>
  <si>
    <t>11</t>
  </si>
  <si>
    <t>31</t>
  </si>
  <si>
    <t>311</t>
  </si>
  <si>
    <t>3111</t>
  </si>
  <si>
    <t>312</t>
  </si>
  <si>
    <t>3121</t>
  </si>
  <si>
    <t>313</t>
  </si>
  <si>
    <t>3132</t>
  </si>
  <si>
    <t>32</t>
  </si>
  <si>
    <t>321</t>
  </si>
  <si>
    <t>3211</t>
  </si>
  <si>
    <t>3212</t>
  </si>
  <si>
    <t>3213</t>
  </si>
  <si>
    <t>322</t>
  </si>
  <si>
    <t>323</t>
  </si>
  <si>
    <t>329</t>
  </si>
  <si>
    <t>34</t>
  </si>
  <si>
    <t>343</t>
  </si>
  <si>
    <t>3431</t>
  </si>
  <si>
    <t>37</t>
  </si>
  <si>
    <t>372</t>
  </si>
  <si>
    <t>3721</t>
  </si>
  <si>
    <t>A628084</t>
  </si>
  <si>
    <t>0133</t>
  </si>
  <si>
    <t>3112</t>
  </si>
  <si>
    <t>3133</t>
  </si>
  <si>
    <t>324</t>
  </si>
  <si>
    <t>3241</t>
  </si>
  <si>
    <t>3433</t>
  </si>
  <si>
    <t>42</t>
  </si>
  <si>
    <t>422</t>
  </si>
  <si>
    <t>4221</t>
  </si>
  <si>
    <t>4222</t>
  </si>
  <si>
    <t>43</t>
  </si>
  <si>
    <t>51</t>
  </si>
  <si>
    <t>36</t>
  </si>
  <si>
    <t>369</t>
  </si>
  <si>
    <t>3693</t>
  </si>
  <si>
    <t>52</t>
  </si>
  <si>
    <t>71</t>
  </si>
  <si>
    <t>45</t>
  </si>
  <si>
    <t>451</t>
  </si>
  <si>
    <t>4511</t>
  </si>
  <si>
    <t>A628098</t>
  </si>
  <si>
    <t>K628055</t>
  </si>
  <si>
    <t>41</t>
  </si>
  <si>
    <t>412</t>
  </si>
  <si>
    <t>4123</t>
  </si>
  <si>
    <t>K628087</t>
  </si>
  <si>
    <t>12</t>
  </si>
  <si>
    <t>563</t>
  </si>
  <si>
    <t>K628094</t>
  </si>
  <si>
    <t>581</t>
  </si>
  <si>
    <t>K628097</t>
  </si>
  <si>
    <t>ADMINISTRACIJA I UPRAVLJANJE SVEUČILIŠNOG RAČUNSKOG CENTRA SRCE  (IZ EVIDENCIJSKIH PRIHODA)</t>
  </si>
  <si>
    <t>Ostale opće usluge</t>
  </si>
  <si>
    <t>Vlastiti prihodi</t>
  </si>
  <si>
    <t>Ostali prihodi za posebne namjene</t>
  </si>
  <si>
    <t>Pomoći EU</t>
  </si>
  <si>
    <t>Ostale pomoći</t>
  </si>
  <si>
    <t>Prihodi od nefin. imovine i nadoknade št</t>
  </si>
  <si>
    <t>PRAVOMOĆNE SUDSKE PRESUDE</t>
  </si>
  <si>
    <t>SRCE -IZRAVNA KAPITALNA ULAGANJA</t>
  </si>
  <si>
    <t>OP KONKURENTNOST I KOHEZIJA 2014.-2020., PRIORITETI 1 i 10</t>
  </si>
  <si>
    <t>Sredstva učešća za pomoći</t>
  </si>
  <si>
    <t>Europski fond za regionalni razvoj (EFRR</t>
  </si>
  <si>
    <t>INFORMACIJSKI SUSTAVI EVIDENCIJA U VISOKOM OBRAZOVANJU - ISEVO - NPOO (C3.1.R2-I1)</t>
  </si>
  <si>
    <t>Mehanizam za oporavak i otpornost</t>
  </si>
  <si>
    <t>HRVATSKA KVANTNA KOMUNIKACIJSKA INFRASTRUKTURA - CRO QCI - NPOO (C3.2.R2-I2)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</si>
  <si>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</si>
  <si>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</si>
  <si>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</si>
  <si>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</si>
  <si>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pozitivnih tečajnih razlika</t>
  </si>
  <si>
    <t xml:space="preserve"> </t>
  </si>
  <si>
    <t>71 Prihodi od prodaje ili zamjene nefinancijske imovine i naknade s naslova osiguranja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</si>
</sst>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">
    <xf numFmtId="0" fontId="0" fillId="0" borderId="0"/>
    <xf numFmtId="0" fontId="3" fillId="0" borderId="0"/>
    <xf numFmtId="0" fontId="22" fillId="4" borderId="6" applyNumberFormat="0" applyProtection="0">
      <alignment horizontal="left" vertical="center" indent="1"/>
    </xf>
    <xf numFmtId="4" fontId="22" fillId="0" borderId="6" applyNumberFormat="0" applyProtection="0">
      <alignment horizontal="right" vertical="center"/>
    </xf>
  </cellStyleXfs>
  <cellXfs count="166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0" borderId="0" xfId="0" applyFont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19" fillId="0" borderId="3" xfId="0" applyNumberFormat="1" applyFont="1" applyBorder="1"/>
    <xf numFmtId="0" fontId="19" fillId="0" borderId="3" xfId="0" applyFont="1" applyBorder="1"/>
    <xf numFmtId="4" fontId="9" fillId="2" borderId="3" xfId="0" applyNumberFormat="1" applyFont="1" applyFill="1" applyBorder="1" applyAlignment="1" applyProtection="1">
      <alignment vertical="center" wrapText="1"/>
    </xf>
    <xf numFmtId="0" fontId="19" fillId="0" borderId="0" xfId="0" applyFont="1"/>
    <xf numFmtId="4" fontId="20" fillId="0" borderId="3" xfId="0" applyNumberFormat="1" applyFont="1" applyBorder="1"/>
    <xf numFmtId="0" fontId="20" fillId="0" borderId="3" xfId="0" applyFont="1" applyBorder="1"/>
    <xf numFmtId="10" fontId="3" fillId="2" borderId="3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/>
    <xf numFmtId="10" fontId="19" fillId="0" borderId="3" xfId="0" applyNumberFormat="1" applyFont="1" applyBorder="1"/>
    <xf numFmtId="10" fontId="9" fillId="2" borderId="3" xfId="0" applyNumberFormat="1" applyFont="1" applyFill="1" applyBorder="1" applyAlignment="1" applyProtection="1">
      <alignment vertical="center" wrapText="1"/>
    </xf>
    <xf numFmtId="0" fontId="7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/>
    </xf>
    <xf numFmtId="4" fontId="19" fillId="0" borderId="0" xfId="0" applyNumberFormat="1" applyFont="1" applyBorder="1"/>
    <xf numFmtId="10" fontId="19" fillId="0" borderId="0" xfId="0" applyNumberFormat="1" applyFont="1" applyBorder="1"/>
    <xf numFmtId="10" fontId="0" fillId="0" borderId="3" xfId="0" applyNumberFormat="1" applyBorder="1"/>
    <xf numFmtId="10" fontId="20" fillId="0" borderId="3" xfId="0" applyNumberFormat="1" applyFont="1" applyBorder="1"/>
    <xf numFmtId="10" fontId="20" fillId="0" borderId="3" xfId="0" applyNumberFormat="1" applyFont="1" applyBorder="1" applyAlignment="1">
      <alignment vertical="top" wrapText="1"/>
    </xf>
    <xf numFmtId="4" fontId="19" fillId="0" borderId="3" xfId="0" applyNumberFormat="1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10" fontId="19" fillId="0" borderId="3" xfId="0" applyNumberFormat="1" applyFont="1" applyBorder="1" applyAlignment="1">
      <alignment vertical="top" wrapText="1"/>
    </xf>
    <xf numFmtId="0" fontId="8" fillId="2" borderId="0" xfId="0" applyNumberFormat="1" applyFont="1" applyFill="1" applyBorder="1" applyAlignment="1" applyProtection="1">
      <alignment horizontal="left" vertical="center" wrapText="1" indent="1"/>
    </xf>
    <xf numFmtId="4" fontId="19" fillId="0" borderId="3" xfId="0" applyNumberFormat="1" applyFont="1" applyBorder="1" applyAlignment="1">
      <alignment wrapText="1"/>
    </xf>
    <xf numFmtId="4" fontId="19" fillId="0" borderId="3" xfId="0" applyNumberFormat="1" applyFont="1" applyBorder="1" applyAlignment="1"/>
    <xf numFmtId="4" fontId="0" fillId="0" borderId="0" xfId="0" applyNumberFormat="1"/>
    <xf numFmtId="4" fontId="0" fillId="0" borderId="3" xfId="0" applyNumberFormat="1" applyFont="1" applyBorder="1"/>
    <xf numFmtId="0" fontId="9" fillId="2" borderId="3" xfId="2" quotePrefix="1" applyNumberFormat="1" applyFont="1" applyFill="1" applyBorder="1" applyAlignment="1">
      <alignment horizontal="left" vertical="center" indent="7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7" fillId="2" borderId="3" xfId="2" quotePrefix="1" applyNumberFormat="1" applyFont="1" applyFill="1" applyBorder="1" applyAlignment="1">
      <alignment horizontal="left" vertical="center" indent="8"/>
    </xf>
    <xf numFmtId="0" fontId="7" fillId="2" borderId="3" xfId="2" quotePrefix="1" applyNumberFormat="1" applyFont="1" applyFill="1" applyBorder="1" applyAlignment="1">
      <alignment horizontal="left" vertical="center" indent="9"/>
    </xf>
    <xf numFmtId="0" fontId="7" fillId="2" borderId="3" xfId="2" quotePrefix="1" applyNumberFormat="1" applyFont="1" applyFill="1" applyBorder="1" applyAlignment="1">
      <alignment horizontal="left" vertical="center" indent="10"/>
    </xf>
    <xf numFmtId="0" fontId="7" fillId="2" borderId="3" xfId="2" quotePrefix="1" applyNumberFormat="1" applyFont="1" applyFill="1" applyBorder="1" applyAlignment="1">
      <alignment horizontal="left" vertical="center" indent="6"/>
    </xf>
    <xf numFmtId="0" fontId="20" fillId="0" borderId="0" xfId="0" applyFont="1"/>
    <xf numFmtId="4" fontId="6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9" fillId="0" borderId="3" xfId="0" applyFont="1" applyBorder="1" applyAlignment="1">
      <alignment horizontal="left" wrapText="1"/>
    </xf>
    <xf numFmtId="0" fontId="9" fillId="2" borderId="3" xfId="2" quotePrefix="1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0" fillId="0" borderId="0" xfId="0" applyFont="1" applyAlignment="1">
      <alignment vertical="center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/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23" fillId="0" borderId="6" xfId="3" applyNumberFormat="1" applyFont="1">
      <alignment horizontal="right" vertical="center"/>
    </xf>
    <xf numFmtId="4" fontId="19" fillId="0" borderId="0" xfId="0" applyNumberFormat="1" applyFont="1"/>
    <xf numFmtId="10" fontId="3" fillId="0" borderId="0" xfId="0" applyNumberFormat="1" applyFont="1" applyFill="1" applyBorder="1" applyAlignment="1" applyProtection="1">
      <alignment vertical="center" wrapText="1"/>
    </xf>
    <xf numFmtId="10" fontId="20" fillId="0" borderId="0" xfId="0" applyNumberFormat="1" applyFont="1"/>
    <xf numFmtId="10" fontId="6" fillId="3" borderId="3" xfId="0" applyNumberFormat="1" applyFont="1" applyFill="1" applyBorder="1" applyAlignment="1" applyProtection="1">
      <alignment horizontal="center" vertical="center" wrapText="1"/>
    </xf>
    <xf numFmtId="10" fontId="6" fillId="2" borderId="3" xfId="0" applyNumberFormat="1" applyFont="1" applyFill="1" applyBorder="1" applyAlignment="1">
      <alignment horizontal="right" vertical="center"/>
    </xf>
    <xf numFmtId="10" fontId="6" fillId="2" borderId="3" xfId="0" applyNumberFormat="1" applyFont="1" applyFill="1" applyBorder="1" applyAlignment="1">
      <alignment horizontal="right"/>
    </xf>
    <xf numFmtId="10" fontId="20" fillId="0" borderId="3" xfId="0" applyNumberFormat="1" applyFont="1" applyBorder="1" applyAlignment="1">
      <alignment vertical="center"/>
    </xf>
    <xf numFmtId="10" fontId="19" fillId="0" borderId="0" xfId="0" applyNumberFormat="1" applyFont="1"/>
    <xf numFmtId="4" fontId="7" fillId="0" borderId="3" xfId="0" applyNumberFormat="1" applyFont="1" applyFill="1" applyBorder="1" applyAlignment="1" applyProtection="1">
      <alignment vertical="center"/>
    </xf>
    <xf numFmtId="10" fontId="3" fillId="0" borderId="3" xfId="0" applyNumberFormat="1" applyFont="1" applyFill="1" applyBorder="1" applyAlignment="1">
      <alignment horizontal="right"/>
    </xf>
    <xf numFmtId="10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 applyProtection="1">
      <alignment vertical="center" wrapText="1"/>
    </xf>
    <xf numFmtId="10" fontId="3" fillId="0" borderId="3" xfId="0" applyNumberFormat="1" applyFont="1" applyFill="1" applyBorder="1" applyAlignment="1" applyProtection="1">
      <alignment horizontal="right" wrapText="1"/>
    </xf>
    <xf numFmtId="4" fontId="9" fillId="3" borderId="3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4" fontId="9" fillId="3" borderId="3" xfId="0" applyNumberFormat="1" applyFont="1" applyFill="1" applyBorder="1" applyAlignment="1" applyProtection="1">
      <alignment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Border="1" applyAlignment="1">
      <alignment horizontal="right"/>
    </xf>
    <xf numFmtId="10" fontId="3" fillId="0" borderId="3" xfId="0" applyNumberFormat="1" applyFont="1" applyBorder="1" applyAlignment="1"/>
    <xf numFmtId="10" fontId="6" fillId="3" borderId="3" xfId="0" applyNumberFormat="1" applyFont="1" applyFill="1" applyBorder="1" applyAlignment="1" applyProtection="1">
      <alignment vertical="center" wrapText="1"/>
    </xf>
    <xf numFmtId="10" fontId="6" fillId="0" borderId="3" xfId="0" applyNumberFormat="1" applyFont="1" applyBorder="1" applyAlignment="1"/>
    <xf numFmtId="10" fontId="6" fillId="3" borderId="3" xfId="0" applyNumberFormat="1" applyFont="1" applyFill="1" applyBorder="1" applyAlignment="1"/>
    <xf numFmtId="4" fontId="6" fillId="3" borderId="3" xfId="0" quotePrefix="1" applyNumberFormat="1" applyFont="1" applyFill="1" applyBorder="1" applyAlignment="1">
      <alignment horizontal="right" wrapText="1"/>
    </xf>
    <xf numFmtId="4" fontId="7" fillId="3" borderId="3" xfId="0" applyNumberFormat="1" applyFont="1" applyFill="1" applyBorder="1" applyAlignment="1" applyProtection="1">
      <alignment wrapText="1"/>
    </xf>
    <xf numFmtId="4" fontId="3" fillId="0" borderId="3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vertical="top" wrapText="1"/>
    </xf>
    <xf numFmtId="4" fontId="7" fillId="2" borderId="3" xfId="0" applyNumberFormat="1" applyFont="1" applyFill="1" applyBorder="1" applyAlignment="1" applyProtection="1">
      <alignment vertical="center" wrapText="1"/>
    </xf>
    <xf numFmtId="10" fontId="6" fillId="3" borderId="3" xfId="0" applyNumberFormat="1" applyFont="1" applyFill="1" applyBorder="1" applyAlignment="1" applyProtection="1">
      <alignment horizontal="right" wrapText="1"/>
    </xf>
    <xf numFmtId="4" fontId="19" fillId="2" borderId="3" xfId="0" applyNumberFormat="1" applyFont="1" applyFill="1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6" fillId="3" borderId="3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Obično_List4" xfId="1" xr:uid="{00000000-0005-0000-0000-000001000000}"/>
    <cellStyle name="SAPBEXHLevel3" xfId="2" xr:uid="{7E59407E-2C2E-4655-93B5-E8CBB5EC9BE8}"/>
    <cellStyle name="SAPBEXstdData" xfId="3" xr:uid="{2141719C-952D-4379-ABC8-E23914055B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tabSelected="1" workbookViewId="0">
      <selection activeCell="K16" sqref="K16"/>
    </sheetView>
  </sheetViews>
  <sheetFormatPr defaultRowHeight="14.6" x14ac:dyDescent="0.4"/>
  <cols>
    <col min="6" max="10" width="25.3046875" customWidth="1"/>
    <col min="11" max="12" width="15.69140625" customWidth="1"/>
    <col min="13" max="13" width="25.3046875" customWidth="1"/>
  </cols>
  <sheetData>
    <row r="1" spans="2:13" ht="42" customHeight="1" x14ac:dyDescent="0.4">
      <c r="B1" s="137" t="s">
        <v>26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28"/>
    </row>
    <row r="2" spans="2:13" ht="18" customHeight="1" x14ac:dyDescent="0.4">
      <c r="B2" s="3"/>
      <c r="C2" s="3"/>
      <c r="D2" s="3"/>
      <c r="E2" s="3"/>
      <c r="F2" s="3"/>
      <c r="G2" s="16"/>
      <c r="H2" s="3"/>
      <c r="I2" s="16"/>
      <c r="J2" s="3"/>
      <c r="K2" s="3"/>
      <c r="L2" s="16"/>
      <c r="M2" s="3"/>
    </row>
    <row r="3" spans="2:13" ht="15.75" customHeight="1" x14ac:dyDescent="0.4">
      <c r="B3" s="137" t="s">
        <v>14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27"/>
    </row>
    <row r="4" spans="2:13" ht="17.600000000000001" x14ac:dyDescent="0.4">
      <c r="B4" s="3"/>
      <c r="C4" s="3"/>
      <c r="D4" s="3"/>
      <c r="E4" s="3"/>
      <c r="F4" s="3"/>
      <c r="G4" s="16"/>
      <c r="H4" s="3"/>
      <c r="I4" s="16"/>
      <c r="J4" s="3"/>
      <c r="K4" s="3"/>
      <c r="L4" s="16"/>
      <c r="M4" s="4"/>
    </row>
    <row r="5" spans="2:13" ht="18" customHeight="1" x14ac:dyDescent="0.45">
      <c r="B5" s="137" t="s">
        <v>62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26"/>
    </row>
    <row r="6" spans="2:13" ht="18" customHeight="1" x14ac:dyDescent="0.4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26"/>
    </row>
    <row r="7" spans="2:13" ht="18" customHeight="1" x14ac:dyDescent="0.4">
      <c r="B7" s="154" t="s">
        <v>78</v>
      </c>
      <c r="C7" s="154"/>
      <c r="D7" s="154"/>
      <c r="E7" s="154"/>
      <c r="F7" s="154"/>
      <c r="G7" s="5"/>
      <c r="H7" s="6"/>
      <c r="I7" s="6"/>
      <c r="J7" s="6"/>
      <c r="K7" s="30"/>
      <c r="L7" s="30"/>
    </row>
    <row r="8" spans="2:13" ht="24.9" x14ac:dyDescent="0.4">
      <c r="B8" s="147" t="s">
        <v>8</v>
      </c>
      <c r="C8" s="147"/>
      <c r="D8" s="147"/>
      <c r="E8" s="147"/>
      <c r="F8" s="147"/>
      <c r="G8" s="29" t="s">
        <v>65</v>
      </c>
      <c r="H8" s="29" t="s">
        <v>61</v>
      </c>
      <c r="I8" s="29" t="s">
        <v>58</v>
      </c>
      <c r="J8" s="29" t="s">
        <v>66</v>
      </c>
      <c r="K8" s="29" t="s">
        <v>29</v>
      </c>
      <c r="L8" s="29" t="s">
        <v>59</v>
      </c>
    </row>
    <row r="9" spans="2:13" x14ac:dyDescent="0.4">
      <c r="B9" s="148">
        <v>1</v>
      </c>
      <c r="C9" s="148"/>
      <c r="D9" s="148"/>
      <c r="E9" s="148"/>
      <c r="F9" s="149"/>
      <c r="G9" s="34">
        <v>2</v>
      </c>
      <c r="H9" s="33">
        <v>3</v>
      </c>
      <c r="I9" s="33">
        <v>4</v>
      </c>
      <c r="J9" s="33">
        <v>5</v>
      </c>
      <c r="K9" s="33" t="s">
        <v>43</v>
      </c>
      <c r="L9" s="33" t="s">
        <v>44</v>
      </c>
    </row>
    <row r="10" spans="2:13" x14ac:dyDescent="0.4">
      <c r="B10" s="143" t="s">
        <v>31</v>
      </c>
      <c r="C10" s="144"/>
      <c r="D10" s="144"/>
      <c r="E10" s="144"/>
      <c r="F10" s="145"/>
      <c r="G10" s="116">
        <f>' Račun prihoda i rashoda'!G11</f>
        <v>6531998.0299999993</v>
      </c>
      <c r="H10" s="132">
        <f>' Račun prihoda i rashoda'!H11</f>
        <v>12522882</v>
      </c>
      <c r="I10" s="132">
        <f>' Račun prihoda i rashoda'!I11</f>
        <v>12522882</v>
      </c>
      <c r="J10" s="132">
        <f>' Račun prihoda i rashoda'!J11</f>
        <v>5742677.6200000001</v>
      </c>
      <c r="K10" s="117">
        <f>J10/G10</f>
        <v>0.87916095406415806</v>
      </c>
      <c r="L10" s="117">
        <f>J10/I10</f>
        <v>0.45857476098553035</v>
      </c>
    </row>
    <row r="11" spans="2:13" x14ac:dyDescent="0.4">
      <c r="B11" s="146" t="s">
        <v>30</v>
      </c>
      <c r="C11" s="145"/>
      <c r="D11" s="145"/>
      <c r="E11" s="145"/>
      <c r="F11" s="145"/>
      <c r="G11" s="116">
        <f>' Račun prihoda i rashoda'!G40</f>
        <v>1678.7199999999998</v>
      </c>
      <c r="H11" s="132">
        <f>' Račun prihoda i rashoda'!H40</f>
        <v>929</v>
      </c>
      <c r="I11" s="132">
        <f>' Račun prihoda i rashoda'!I40</f>
        <v>929</v>
      </c>
      <c r="J11" s="132">
        <f>' Račun prihoda i rashoda'!J40</f>
        <v>162.74</v>
      </c>
      <c r="K11" s="117">
        <f t="shared" ref="K11:K15" si="0">J11/G11</f>
        <v>9.6942908882958465E-2</v>
      </c>
      <c r="L11" s="117">
        <f t="shared" ref="L11:L16" si="1">J11/I11</f>
        <v>0.17517761033369214</v>
      </c>
    </row>
    <row r="12" spans="2:13" s="51" customFormat="1" x14ac:dyDescent="0.4">
      <c r="B12" s="140" t="s">
        <v>0</v>
      </c>
      <c r="C12" s="141"/>
      <c r="D12" s="141"/>
      <c r="E12" s="141"/>
      <c r="F12" s="142"/>
      <c r="G12" s="121">
        <f>G10+G11</f>
        <v>6533676.7499999991</v>
      </c>
      <c r="H12" s="121">
        <f t="shared" ref="H12:J12" si="2">H10+H11</f>
        <v>12523811</v>
      </c>
      <c r="I12" s="121">
        <f t="shared" si="2"/>
        <v>12523811</v>
      </c>
      <c r="J12" s="121">
        <f t="shared" si="2"/>
        <v>5742840.3600000003</v>
      </c>
      <c r="K12" s="118">
        <f>J12/G12</f>
        <v>0.87895997609615462</v>
      </c>
      <c r="L12" s="118">
        <f t="shared" si="1"/>
        <v>0.4585537389537418</v>
      </c>
    </row>
    <row r="13" spans="2:13" x14ac:dyDescent="0.4">
      <c r="B13" s="153" t="s">
        <v>32</v>
      </c>
      <c r="C13" s="144"/>
      <c r="D13" s="144"/>
      <c r="E13" s="144"/>
      <c r="F13" s="144"/>
      <c r="G13" s="119">
        <f>' Račun prihoda i rashoda'!G51</f>
        <v>3468376.83</v>
      </c>
      <c r="H13" s="132">
        <f>' Račun prihoda i rashoda'!H51</f>
        <v>10449033</v>
      </c>
      <c r="I13" s="132">
        <f>' Račun prihoda i rashoda'!I51</f>
        <v>10449033</v>
      </c>
      <c r="J13" s="132">
        <f>' Račun prihoda i rashoda'!J51</f>
        <v>3808297.9300000006</v>
      </c>
      <c r="K13" s="120">
        <f t="shared" si="0"/>
        <v>1.0980058155906895</v>
      </c>
      <c r="L13" s="120">
        <f t="shared" si="1"/>
        <v>0.36446414993617121</v>
      </c>
    </row>
    <row r="14" spans="2:13" x14ac:dyDescent="0.4">
      <c r="B14" s="151" t="s">
        <v>33</v>
      </c>
      <c r="C14" s="145"/>
      <c r="D14" s="145"/>
      <c r="E14" s="145"/>
      <c r="F14" s="145"/>
      <c r="G14" s="116">
        <f>' Račun prihoda i rashoda'!G102</f>
        <v>3170614.8600000003</v>
      </c>
      <c r="H14" s="125">
        <f>' Račun prihoda i rashoda'!H102</f>
        <v>2630498</v>
      </c>
      <c r="I14" s="125">
        <f>' Račun prihoda i rashoda'!I102</f>
        <v>2630498</v>
      </c>
      <c r="J14" s="125">
        <f>' Račun prihoda i rashoda'!J102</f>
        <v>1695288.4300000002</v>
      </c>
      <c r="K14" s="120">
        <f t="shared" si="0"/>
        <v>0.53468759368648133</v>
      </c>
      <c r="L14" s="120">
        <f t="shared" si="1"/>
        <v>0.64447432767483581</v>
      </c>
    </row>
    <row r="15" spans="2:13" s="51" customFormat="1" x14ac:dyDescent="0.4">
      <c r="B15" s="20" t="s">
        <v>1</v>
      </c>
      <c r="C15" s="122"/>
      <c r="D15" s="122"/>
      <c r="E15" s="122"/>
      <c r="F15" s="122"/>
      <c r="G15" s="121">
        <f>G13+G14</f>
        <v>6638991.6900000004</v>
      </c>
      <c r="H15" s="121">
        <f t="shared" ref="H15:J15" si="3">H13+H14</f>
        <v>13079531</v>
      </c>
      <c r="I15" s="121">
        <f t="shared" si="3"/>
        <v>13079531</v>
      </c>
      <c r="J15" s="121">
        <f t="shared" si="3"/>
        <v>5503586.3600000013</v>
      </c>
      <c r="K15" s="118">
        <f t="shared" si="0"/>
        <v>0.82897925121517979</v>
      </c>
      <c r="L15" s="118">
        <f t="shared" si="1"/>
        <v>0.42077857073009739</v>
      </c>
    </row>
    <row r="16" spans="2:13" s="51" customFormat="1" x14ac:dyDescent="0.4">
      <c r="B16" s="152" t="s">
        <v>2</v>
      </c>
      <c r="C16" s="141"/>
      <c r="D16" s="141"/>
      <c r="E16" s="141"/>
      <c r="F16" s="141"/>
      <c r="G16" s="123">
        <f>G12-G15</f>
        <v>-105314.94000000134</v>
      </c>
      <c r="H16" s="123">
        <f t="shared" ref="H16:J16" si="4">H12-H15</f>
        <v>-555720</v>
      </c>
      <c r="I16" s="123">
        <f t="shared" si="4"/>
        <v>-555720</v>
      </c>
      <c r="J16" s="123">
        <f t="shared" si="4"/>
        <v>239253.99999999907</v>
      </c>
      <c r="K16" s="135">
        <f>J16/G16</f>
        <v>-2.2717954356712924</v>
      </c>
      <c r="L16" s="135">
        <f t="shared" si="1"/>
        <v>-0.43052976319009406</v>
      </c>
    </row>
    <row r="17" spans="1:49" ht="17.600000000000001" x14ac:dyDescent="0.4">
      <c r="B17" s="16"/>
      <c r="C17" s="15"/>
      <c r="D17" s="15"/>
      <c r="E17" s="15"/>
      <c r="F17" s="15"/>
      <c r="G17" s="15"/>
      <c r="H17" s="15"/>
      <c r="I17" s="15"/>
      <c r="J17" s="15"/>
      <c r="K17" s="1" t="s">
        <v>260</v>
      </c>
      <c r="L17" s="1"/>
      <c r="M17" s="1"/>
    </row>
    <row r="18" spans="1:49" ht="18" customHeight="1" x14ac:dyDescent="0.4">
      <c r="B18" s="154" t="s">
        <v>72</v>
      </c>
      <c r="C18" s="154"/>
      <c r="D18" s="154"/>
      <c r="E18" s="154"/>
      <c r="F18" s="154"/>
      <c r="G18" s="15"/>
      <c r="H18" s="7"/>
      <c r="I18" s="15"/>
      <c r="J18" s="7"/>
      <c r="K18" s="1"/>
      <c r="L18" s="1"/>
      <c r="M18" s="1"/>
    </row>
    <row r="19" spans="1:49" ht="24.9" x14ac:dyDescent="0.4">
      <c r="B19" s="147" t="s">
        <v>8</v>
      </c>
      <c r="C19" s="147"/>
      <c r="D19" s="147"/>
      <c r="E19" s="147"/>
      <c r="F19" s="147"/>
      <c r="G19" s="29" t="s">
        <v>65</v>
      </c>
      <c r="H19" s="2" t="s">
        <v>61</v>
      </c>
      <c r="I19" s="2" t="s">
        <v>58</v>
      </c>
      <c r="J19" s="2" t="s">
        <v>66</v>
      </c>
      <c r="K19" s="2" t="s">
        <v>29</v>
      </c>
      <c r="L19" s="2" t="s">
        <v>59</v>
      </c>
    </row>
    <row r="20" spans="1:49" x14ac:dyDescent="0.4">
      <c r="B20" s="155">
        <v>1</v>
      </c>
      <c r="C20" s="156"/>
      <c r="D20" s="156"/>
      <c r="E20" s="156"/>
      <c r="F20" s="156"/>
      <c r="G20" s="35">
        <v>2</v>
      </c>
      <c r="H20" s="33">
        <v>3</v>
      </c>
      <c r="I20" s="33">
        <v>4</v>
      </c>
      <c r="J20" s="33">
        <v>5</v>
      </c>
      <c r="K20" s="33" t="s">
        <v>43</v>
      </c>
      <c r="L20" s="33" t="s">
        <v>44</v>
      </c>
    </row>
    <row r="21" spans="1:49" ht="15.75" customHeight="1" x14ac:dyDescent="0.4">
      <c r="B21" s="143" t="s">
        <v>34</v>
      </c>
      <c r="C21" s="157"/>
      <c r="D21" s="157"/>
      <c r="E21" s="157"/>
      <c r="F21" s="157"/>
      <c r="G21" s="124">
        <f>'Račun financiranja'!G9</f>
        <v>22803.11</v>
      </c>
      <c r="H21" s="125">
        <v>0</v>
      </c>
      <c r="I21" s="125">
        <v>0</v>
      </c>
      <c r="J21" s="125">
        <v>0</v>
      </c>
      <c r="K21" s="126">
        <f>J21/G21</f>
        <v>0</v>
      </c>
      <c r="L21" s="126">
        <v>0</v>
      </c>
    </row>
    <row r="22" spans="1:49" x14ac:dyDescent="0.4">
      <c r="B22" s="143" t="s">
        <v>35</v>
      </c>
      <c r="C22" s="144"/>
      <c r="D22" s="144"/>
      <c r="E22" s="144"/>
      <c r="F22" s="144"/>
      <c r="G22" s="119">
        <v>0</v>
      </c>
      <c r="H22" s="125">
        <v>0</v>
      </c>
      <c r="I22" s="125">
        <v>0</v>
      </c>
      <c r="J22" s="125">
        <v>0</v>
      </c>
      <c r="K22" s="126">
        <v>0</v>
      </c>
      <c r="L22" s="126">
        <v>0</v>
      </c>
    </row>
    <row r="23" spans="1:49" ht="15" customHeight="1" x14ac:dyDescent="0.4">
      <c r="B23" s="158" t="s">
        <v>60</v>
      </c>
      <c r="C23" s="159"/>
      <c r="D23" s="159"/>
      <c r="E23" s="159"/>
      <c r="F23" s="160"/>
      <c r="G23" s="130">
        <f>G21-G22</f>
        <v>22803.11</v>
      </c>
      <c r="H23" s="130">
        <f t="shared" ref="H23:J23" si="5">H21-H22</f>
        <v>0</v>
      </c>
      <c r="I23" s="130">
        <f t="shared" si="5"/>
        <v>0</v>
      </c>
      <c r="J23" s="130">
        <f t="shared" si="5"/>
        <v>0</v>
      </c>
      <c r="K23" s="127">
        <v>0</v>
      </c>
      <c r="L23" s="127">
        <v>0</v>
      </c>
    </row>
    <row r="24" spans="1:49" s="38" customFormat="1" ht="15" customHeight="1" x14ac:dyDescent="0.4">
      <c r="A24"/>
      <c r="B24" s="143" t="s">
        <v>18</v>
      </c>
      <c r="C24" s="144"/>
      <c r="D24" s="144"/>
      <c r="E24" s="144"/>
      <c r="F24" s="144"/>
      <c r="G24" s="119">
        <v>2018421.89</v>
      </c>
      <c r="H24" s="53">
        <v>1794862</v>
      </c>
      <c r="I24" s="53">
        <v>1794862</v>
      </c>
      <c r="J24" s="53">
        <v>1935910.06</v>
      </c>
      <c r="K24" s="128">
        <f t="shared" ref="K24:K26" si="6">J24/G24</f>
        <v>0.95912062269598164</v>
      </c>
      <c r="L24" s="128">
        <f>J24/I24</f>
        <v>1.0785843479888706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8" customFormat="1" ht="15" customHeight="1" x14ac:dyDescent="0.4">
      <c r="A25"/>
      <c r="B25" s="143" t="s">
        <v>71</v>
      </c>
      <c r="C25" s="144"/>
      <c r="D25" s="144"/>
      <c r="E25" s="144"/>
      <c r="F25" s="144"/>
      <c r="G25" s="134">
        <v>-1935910.06</v>
      </c>
      <c r="H25" s="125">
        <v>-1239142</v>
      </c>
      <c r="I25" s="125">
        <v>-1239142</v>
      </c>
      <c r="J25" s="125">
        <v>-2175164.06</v>
      </c>
      <c r="K25" s="128">
        <f t="shared" si="6"/>
        <v>1.1235873530199021</v>
      </c>
      <c r="L25" s="128">
        <f>J25/I25</f>
        <v>1.7553791736540283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7" customFormat="1" x14ac:dyDescent="0.4">
      <c r="A26" s="46"/>
      <c r="B26" s="158" t="s">
        <v>73</v>
      </c>
      <c r="C26" s="159"/>
      <c r="D26" s="159"/>
      <c r="E26" s="159"/>
      <c r="F26" s="160"/>
      <c r="G26" s="130">
        <f>G23+G24+G25</f>
        <v>105314.93999999994</v>
      </c>
      <c r="H26" s="130">
        <f t="shared" ref="H26:J26" si="7">H23+H24+H25</f>
        <v>555720</v>
      </c>
      <c r="I26" s="130">
        <f t="shared" si="7"/>
        <v>555720</v>
      </c>
      <c r="J26" s="130">
        <f t="shared" si="7"/>
        <v>-239254</v>
      </c>
      <c r="K26" s="127">
        <f t="shared" si="6"/>
        <v>-2.2717954356713315</v>
      </c>
      <c r="L26" s="127">
        <f t="shared" ref="L26" si="8">J26/I26</f>
        <v>-0.43052976319009573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x14ac:dyDescent="0.4">
      <c r="B27" s="150" t="s">
        <v>74</v>
      </c>
      <c r="C27" s="150"/>
      <c r="D27" s="150"/>
      <c r="E27" s="150"/>
      <c r="F27" s="150"/>
      <c r="G27" s="131">
        <f>G16+G26</f>
        <v>-1.3969838619232178E-9</v>
      </c>
      <c r="H27" s="131">
        <f t="shared" ref="H27:J27" si="9">H16+H26</f>
        <v>0</v>
      </c>
      <c r="I27" s="131">
        <f t="shared" si="9"/>
        <v>0</v>
      </c>
      <c r="J27" s="131">
        <f t="shared" si="9"/>
        <v>-9.3132257461547852E-10</v>
      </c>
      <c r="K27" s="129">
        <v>0</v>
      </c>
      <c r="L27" s="129">
        <v>0</v>
      </c>
    </row>
    <row r="29" spans="1:49" x14ac:dyDescent="0.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</row>
    <row r="30" spans="1:49" x14ac:dyDescent="0.4">
      <c r="B30" s="138" t="s">
        <v>75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</row>
    <row r="31" spans="1:49" ht="15" customHeight="1" x14ac:dyDescent="0.4">
      <c r="B31" s="138" t="s">
        <v>76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</row>
    <row r="32" spans="1:49" ht="15" customHeight="1" x14ac:dyDescent="0.4">
      <c r="B32" s="138" t="s">
        <v>67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2:12" ht="36.75" customHeight="1" x14ac:dyDescent="0.4"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2:12" ht="15" customHeight="1" x14ac:dyDescent="0.4">
      <c r="B34" s="139" t="s">
        <v>77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spans="2:12" x14ac:dyDescent="0.4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33"/>
  <sheetViews>
    <sheetView topLeftCell="A17" zoomScale="90" zoomScaleNormal="90" workbookViewId="0">
      <selection activeCell="A102" sqref="A102:XFD102"/>
    </sheetView>
  </sheetViews>
  <sheetFormatPr defaultRowHeight="14.6" x14ac:dyDescent="0.4"/>
  <cols>
    <col min="2" max="2" width="7.3828125" bestFit="1" customWidth="1"/>
    <col min="3" max="3" width="8.3828125" bestFit="1" customWidth="1"/>
    <col min="4" max="4" width="11.3828125" customWidth="1"/>
    <col min="5" max="5" width="8.3828125" customWidth="1"/>
    <col min="6" max="6" width="44.69140625" customWidth="1"/>
    <col min="7" max="10" width="25.3046875" customWidth="1"/>
    <col min="11" max="12" width="15.69140625" customWidth="1"/>
  </cols>
  <sheetData>
    <row r="1" spans="2:12" ht="17.600000000000001" x14ac:dyDescent="0.4">
      <c r="B1" s="3"/>
      <c r="C1" s="3"/>
      <c r="D1" s="3"/>
      <c r="E1" s="16"/>
      <c r="F1" s="3"/>
      <c r="G1" s="3"/>
      <c r="H1" s="3"/>
      <c r="I1" s="3"/>
      <c r="J1" s="3"/>
      <c r="K1" s="3"/>
      <c r="L1" s="16"/>
    </row>
    <row r="2" spans="2:12" ht="15.75" customHeight="1" x14ac:dyDescent="0.4">
      <c r="B2" s="137" t="s">
        <v>14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7.600000000000001" x14ac:dyDescent="0.4">
      <c r="B3" s="3"/>
      <c r="C3" s="3"/>
      <c r="D3" s="3"/>
      <c r="E3" s="16"/>
      <c r="F3" s="3"/>
      <c r="G3" s="3"/>
      <c r="H3" s="3"/>
      <c r="I3" s="3"/>
      <c r="J3" s="4"/>
      <c r="K3" s="4"/>
      <c r="L3" s="4"/>
    </row>
    <row r="4" spans="2:12" ht="15.75" customHeight="1" x14ac:dyDescent="0.4">
      <c r="B4" s="137" t="s">
        <v>64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2" ht="17.600000000000001" x14ac:dyDescent="0.4">
      <c r="B5" s="3"/>
      <c r="C5" s="3"/>
      <c r="D5" s="3"/>
      <c r="E5" s="16"/>
      <c r="F5" s="3"/>
      <c r="G5" s="3"/>
      <c r="H5" s="3"/>
      <c r="I5" s="3"/>
      <c r="J5" s="4"/>
      <c r="K5" s="4"/>
      <c r="L5" s="4"/>
    </row>
    <row r="6" spans="2:12" ht="15.75" customHeight="1" x14ac:dyDescent="0.4">
      <c r="B6" s="137" t="s">
        <v>45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2:12" ht="17.600000000000001" x14ac:dyDescent="0.4">
      <c r="B7" s="3"/>
      <c r="C7" s="3"/>
      <c r="D7" s="3"/>
      <c r="E7" s="16"/>
      <c r="F7" s="3"/>
      <c r="G7" s="3"/>
      <c r="H7" s="3"/>
      <c r="I7" s="3"/>
      <c r="J7" s="4"/>
      <c r="K7" s="4"/>
      <c r="L7" s="4"/>
    </row>
    <row r="8" spans="2:12" ht="45" customHeight="1" x14ac:dyDescent="0.4">
      <c r="B8" s="161" t="s">
        <v>8</v>
      </c>
      <c r="C8" s="162"/>
      <c r="D8" s="162"/>
      <c r="E8" s="162"/>
      <c r="F8" s="163"/>
      <c r="G8" s="37" t="s">
        <v>27</v>
      </c>
      <c r="H8" s="37" t="s">
        <v>61</v>
      </c>
      <c r="I8" s="37" t="s">
        <v>58</v>
      </c>
      <c r="J8" s="37" t="s">
        <v>28</v>
      </c>
      <c r="K8" s="37" t="s">
        <v>29</v>
      </c>
      <c r="L8" s="37" t="s">
        <v>59</v>
      </c>
    </row>
    <row r="9" spans="2:12" x14ac:dyDescent="0.4">
      <c r="B9" s="161">
        <v>1</v>
      </c>
      <c r="C9" s="162"/>
      <c r="D9" s="162"/>
      <c r="E9" s="162"/>
      <c r="F9" s="163"/>
      <c r="G9" s="37">
        <v>2</v>
      </c>
      <c r="H9" s="37">
        <v>3</v>
      </c>
      <c r="I9" s="37">
        <v>4</v>
      </c>
      <c r="J9" s="37">
        <v>5</v>
      </c>
      <c r="K9" s="37" t="s">
        <v>43</v>
      </c>
      <c r="L9" s="37" t="s">
        <v>44</v>
      </c>
    </row>
    <row r="10" spans="2:12" x14ac:dyDescent="0.4">
      <c r="B10" s="8"/>
      <c r="C10" s="8"/>
      <c r="D10" s="8"/>
      <c r="E10" s="8"/>
      <c r="F10" s="8" t="s">
        <v>57</v>
      </c>
      <c r="G10" s="53">
        <f>G11+G40</f>
        <v>6533676.7499999991</v>
      </c>
      <c r="H10" s="53">
        <f t="shared" ref="H10:J10" si="0">H11+H40</f>
        <v>12523811</v>
      </c>
      <c r="I10" s="53">
        <f t="shared" si="0"/>
        <v>12523811</v>
      </c>
      <c r="J10" s="53">
        <f t="shared" si="0"/>
        <v>5742840.3600000003</v>
      </c>
      <c r="K10" s="66">
        <f>J10/G10</f>
        <v>0.87895997609615462</v>
      </c>
      <c r="L10" s="66">
        <f>J10/I10</f>
        <v>0.4585537389537418</v>
      </c>
    </row>
    <row r="11" spans="2:12" x14ac:dyDescent="0.4">
      <c r="B11" s="8">
        <v>6</v>
      </c>
      <c r="C11" s="8"/>
      <c r="D11" s="8"/>
      <c r="E11" s="8"/>
      <c r="F11" s="8" t="s">
        <v>3</v>
      </c>
      <c r="G11" s="55">
        <f>G12+G20+G25+G28+G31+G35</f>
        <v>6531998.0299999993</v>
      </c>
      <c r="H11" s="55">
        <f>H12+H20+H25+H28+H31+H35</f>
        <v>12522882</v>
      </c>
      <c r="I11" s="55">
        <f>I12+I20+I25+I28+I31+I35</f>
        <v>12522882</v>
      </c>
      <c r="J11" s="55">
        <f>J12+J20+J25+J28+J31+J35</f>
        <v>5742677.6200000001</v>
      </c>
      <c r="K11" s="67">
        <f t="shared" ref="K11:K45" si="1">J11/G11</f>
        <v>0.87916095406415806</v>
      </c>
      <c r="L11" s="67">
        <f t="shared" ref="L11:L43" si="2">J11/I11</f>
        <v>0.45857476098553035</v>
      </c>
    </row>
    <row r="12" spans="2:12" ht="24.9" x14ac:dyDescent="0.4">
      <c r="B12" s="8"/>
      <c r="C12" s="13">
        <v>63</v>
      </c>
      <c r="D12" s="13"/>
      <c r="E12" s="13"/>
      <c r="F12" s="25" t="s">
        <v>17</v>
      </c>
      <c r="G12" s="53">
        <f>G13+G17</f>
        <v>3121251.77</v>
      </c>
      <c r="H12" s="53">
        <f t="shared" ref="H12:J12" si="3">H13+H17</f>
        <v>4584941</v>
      </c>
      <c r="I12" s="53">
        <f t="shared" si="3"/>
        <v>4584941</v>
      </c>
      <c r="J12" s="53">
        <f t="shared" si="3"/>
        <v>2391294.83</v>
      </c>
      <c r="K12" s="66">
        <f t="shared" si="1"/>
        <v>0.76613327158802058</v>
      </c>
      <c r="L12" s="66">
        <f t="shared" si="2"/>
        <v>0.52155411160143605</v>
      </c>
    </row>
    <row r="13" spans="2:12" ht="24.9" x14ac:dyDescent="0.4">
      <c r="B13" s="9"/>
      <c r="C13" s="9"/>
      <c r="D13" s="9">
        <v>632</v>
      </c>
      <c r="E13" s="9"/>
      <c r="F13" s="25" t="s">
        <v>147</v>
      </c>
      <c r="G13" s="53">
        <f>SUM(G14:G16)</f>
        <v>3085368.96</v>
      </c>
      <c r="H13" s="53">
        <f t="shared" ref="H13:J13" si="4">SUM(H14:H16)</f>
        <v>4287287</v>
      </c>
      <c r="I13" s="53">
        <f t="shared" si="4"/>
        <v>4287287</v>
      </c>
      <c r="J13" s="53">
        <f t="shared" si="4"/>
        <v>2099304.83</v>
      </c>
      <c r="K13" s="66">
        <f t="shared" si="1"/>
        <v>0.68040641401928159</v>
      </c>
      <c r="L13" s="66">
        <f t="shared" si="2"/>
        <v>0.48965810546389826</v>
      </c>
    </row>
    <row r="14" spans="2:12" x14ac:dyDescent="0.4">
      <c r="B14" s="9"/>
      <c r="C14" s="9"/>
      <c r="D14" s="9"/>
      <c r="E14" s="9">
        <v>6321</v>
      </c>
      <c r="F14" s="9" t="s">
        <v>148</v>
      </c>
      <c r="G14" s="53">
        <v>38938.46</v>
      </c>
      <c r="H14" s="53">
        <v>167539</v>
      </c>
      <c r="I14" s="53">
        <v>167539</v>
      </c>
      <c r="J14" s="60">
        <v>82780.95</v>
      </c>
      <c r="K14" s="68">
        <f t="shared" si="1"/>
        <v>2.1259430907128838</v>
      </c>
      <c r="L14" s="68">
        <f t="shared" si="2"/>
        <v>0.49409958278371002</v>
      </c>
    </row>
    <row r="15" spans="2:12" x14ac:dyDescent="0.4">
      <c r="B15" s="9"/>
      <c r="C15" s="9"/>
      <c r="D15" s="9"/>
      <c r="E15" s="9">
        <v>6323</v>
      </c>
      <c r="F15" s="9" t="s">
        <v>149</v>
      </c>
      <c r="G15" s="53">
        <v>450439.05</v>
      </c>
      <c r="H15" s="53">
        <v>2467582</v>
      </c>
      <c r="I15" s="53">
        <v>2467582</v>
      </c>
      <c r="J15" s="60">
        <v>594378.18000000005</v>
      </c>
      <c r="K15" s="68">
        <f t="shared" si="1"/>
        <v>1.3195529561657677</v>
      </c>
      <c r="L15" s="68">
        <f t="shared" si="2"/>
        <v>0.24087474296700173</v>
      </c>
    </row>
    <row r="16" spans="2:12" x14ac:dyDescent="0.4">
      <c r="B16" s="9"/>
      <c r="C16" s="9"/>
      <c r="D16" s="9"/>
      <c r="E16" s="9">
        <v>6324</v>
      </c>
      <c r="F16" s="9" t="s">
        <v>150</v>
      </c>
      <c r="G16" s="53">
        <v>2595991.4500000002</v>
      </c>
      <c r="H16" s="53">
        <v>1652166</v>
      </c>
      <c r="I16" s="53">
        <v>1652166</v>
      </c>
      <c r="J16" s="60">
        <v>1422145.7</v>
      </c>
      <c r="K16" s="68">
        <f t="shared" si="1"/>
        <v>0.54782372260894763</v>
      </c>
      <c r="L16" s="68">
        <f t="shared" si="2"/>
        <v>0.86077652003491167</v>
      </c>
    </row>
    <row r="17" spans="2:12" x14ac:dyDescent="0.4">
      <c r="B17" s="9"/>
      <c r="C17" s="9"/>
      <c r="D17" s="9">
        <v>639</v>
      </c>
      <c r="E17" s="9"/>
      <c r="F17" s="9" t="s">
        <v>134</v>
      </c>
      <c r="G17" s="53">
        <f>SUM(G18:G19)</f>
        <v>35882.81</v>
      </c>
      <c r="H17" s="53">
        <f t="shared" ref="H17:J17" si="5">SUM(H18:H19)</f>
        <v>297654</v>
      </c>
      <c r="I17" s="53">
        <f t="shared" si="5"/>
        <v>297654</v>
      </c>
      <c r="J17" s="53">
        <f t="shared" si="5"/>
        <v>291990</v>
      </c>
      <c r="K17" s="66">
        <f t="shared" si="1"/>
        <v>8.1373225786943664</v>
      </c>
      <c r="L17" s="66">
        <f t="shared" si="2"/>
        <v>0.98097119474288941</v>
      </c>
    </row>
    <row r="18" spans="2:12" ht="24.9" x14ac:dyDescent="0.4">
      <c r="B18" s="9"/>
      <c r="C18" s="9"/>
      <c r="D18" s="9"/>
      <c r="E18" s="9">
        <v>6391</v>
      </c>
      <c r="F18" s="25" t="s">
        <v>151</v>
      </c>
      <c r="G18" s="53">
        <v>0</v>
      </c>
      <c r="H18" s="53">
        <v>291990</v>
      </c>
      <c r="I18" s="53">
        <v>291990</v>
      </c>
      <c r="J18" s="60">
        <v>291990</v>
      </c>
      <c r="K18" s="68">
        <v>0</v>
      </c>
      <c r="L18" s="68">
        <f t="shared" si="2"/>
        <v>1</v>
      </c>
    </row>
    <row r="19" spans="2:12" ht="24.9" x14ac:dyDescent="0.4">
      <c r="B19" s="9"/>
      <c r="C19" s="9"/>
      <c r="D19" s="9"/>
      <c r="E19" s="9">
        <v>6393</v>
      </c>
      <c r="F19" s="25" t="s">
        <v>135</v>
      </c>
      <c r="G19" s="53">
        <v>35882.81</v>
      </c>
      <c r="H19" s="53">
        <v>5664</v>
      </c>
      <c r="I19" s="53">
        <v>5664</v>
      </c>
      <c r="J19" s="60">
        <v>0</v>
      </c>
      <c r="K19" s="68">
        <f t="shared" si="1"/>
        <v>0</v>
      </c>
      <c r="L19" s="68">
        <f t="shared" si="2"/>
        <v>0</v>
      </c>
    </row>
    <row r="20" spans="2:12" x14ac:dyDescent="0.4">
      <c r="B20" s="9"/>
      <c r="C20" s="9">
        <v>64</v>
      </c>
      <c r="D20" s="9"/>
      <c r="E20" s="9"/>
      <c r="F20" s="9" t="s">
        <v>152</v>
      </c>
      <c r="G20" s="53">
        <f>G21</f>
        <v>212.51</v>
      </c>
      <c r="H20" s="53">
        <f t="shared" ref="H20:J20" si="6">H21</f>
        <v>150</v>
      </c>
      <c r="I20" s="53">
        <f t="shared" si="6"/>
        <v>150</v>
      </c>
      <c r="J20" s="53">
        <f t="shared" si="6"/>
        <v>501.31</v>
      </c>
      <c r="K20" s="66">
        <f t="shared" si="1"/>
        <v>2.358994870829608</v>
      </c>
      <c r="L20" s="66">
        <f t="shared" si="2"/>
        <v>3.3420666666666667</v>
      </c>
    </row>
    <row r="21" spans="2:12" x14ac:dyDescent="0.4">
      <c r="B21" s="9"/>
      <c r="C21" s="9"/>
      <c r="D21" s="9">
        <v>641</v>
      </c>
      <c r="E21" s="9"/>
      <c r="F21" s="9" t="s">
        <v>153</v>
      </c>
      <c r="G21" s="53">
        <f>SUM(G22:G24)</f>
        <v>212.51</v>
      </c>
      <c r="H21" s="53">
        <f t="shared" ref="H21:J21" si="7">SUM(H22:H24)</f>
        <v>150</v>
      </c>
      <c r="I21" s="53">
        <f t="shared" si="7"/>
        <v>150</v>
      </c>
      <c r="J21" s="53">
        <f t="shared" si="7"/>
        <v>501.31</v>
      </c>
      <c r="K21" s="66">
        <f t="shared" si="1"/>
        <v>2.358994870829608</v>
      </c>
      <c r="L21" s="66">
        <f t="shared" si="2"/>
        <v>3.3420666666666667</v>
      </c>
    </row>
    <row r="22" spans="2:12" x14ac:dyDescent="0.4">
      <c r="B22" s="9"/>
      <c r="C22" s="9"/>
      <c r="D22" s="9"/>
      <c r="E22" s="9">
        <v>6413</v>
      </c>
      <c r="F22" s="9" t="s">
        <v>154</v>
      </c>
      <c r="G22" s="53">
        <v>44.28</v>
      </c>
      <c r="H22" s="53">
        <v>50</v>
      </c>
      <c r="I22" s="53">
        <v>50</v>
      </c>
      <c r="J22" s="60">
        <v>378.3</v>
      </c>
      <c r="K22" s="68">
        <f t="shared" si="1"/>
        <v>8.5433604336043363</v>
      </c>
      <c r="L22" s="68">
        <f t="shared" si="2"/>
        <v>7.5659999999999998</v>
      </c>
    </row>
    <row r="23" spans="2:12" x14ac:dyDescent="0.4">
      <c r="B23" s="9"/>
      <c r="C23" s="9"/>
      <c r="D23" s="9"/>
      <c r="E23" s="9">
        <v>6414</v>
      </c>
      <c r="F23" s="9" t="s">
        <v>155</v>
      </c>
      <c r="G23" s="53">
        <v>101.93</v>
      </c>
      <c r="H23" s="53">
        <v>100</v>
      </c>
      <c r="I23" s="53">
        <v>100</v>
      </c>
      <c r="J23" s="60">
        <v>123.01</v>
      </c>
      <c r="K23" s="68">
        <f t="shared" si="1"/>
        <v>1.2068085941332287</v>
      </c>
      <c r="L23" s="68">
        <f t="shared" si="2"/>
        <v>1.2301</v>
      </c>
    </row>
    <row r="24" spans="2:12" x14ac:dyDescent="0.4">
      <c r="B24" s="9"/>
      <c r="C24" s="9"/>
      <c r="D24" s="9"/>
      <c r="E24" s="9">
        <v>6415</v>
      </c>
      <c r="F24" s="9" t="s">
        <v>259</v>
      </c>
      <c r="G24" s="53">
        <v>66.3</v>
      </c>
      <c r="H24" s="53">
        <v>0</v>
      </c>
      <c r="I24" s="53">
        <v>0</v>
      </c>
      <c r="J24" s="60">
        <v>0</v>
      </c>
      <c r="K24" s="68">
        <f t="shared" si="1"/>
        <v>0</v>
      </c>
      <c r="L24" s="68">
        <v>0</v>
      </c>
    </row>
    <row r="25" spans="2:12" ht="24.9" x14ac:dyDescent="0.4">
      <c r="B25" s="9"/>
      <c r="C25" s="9">
        <v>65</v>
      </c>
      <c r="D25" s="9"/>
      <c r="E25" s="9"/>
      <c r="F25" s="25" t="s">
        <v>156</v>
      </c>
      <c r="G25" s="53">
        <f>G26</f>
        <v>0</v>
      </c>
      <c r="H25" s="53">
        <f t="shared" ref="H25:J26" si="8">H26</f>
        <v>48444</v>
      </c>
      <c r="I25" s="53">
        <f t="shared" si="8"/>
        <v>48444</v>
      </c>
      <c r="J25" s="53">
        <f t="shared" si="8"/>
        <v>4019.22</v>
      </c>
      <c r="K25" s="66">
        <v>0</v>
      </c>
      <c r="L25" s="66">
        <f t="shared" si="2"/>
        <v>8.2966311617537772E-2</v>
      </c>
    </row>
    <row r="26" spans="2:12" x14ac:dyDescent="0.4">
      <c r="B26" s="9"/>
      <c r="C26" s="9"/>
      <c r="D26" s="9">
        <v>652</v>
      </c>
      <c r="E26" s="9"/>
      <c r="F26" s="9" t="s">
        <v>157</v>
      </c>
      <c r="G26" s="53">
        <f>G27</f>
        <v>0</v>
      </c>
      <c r="H26" s="53">
        <f t="shared" si="8"/>
        <v>48444</v>
      </c>
      <c r="I26" s="53">
        <f t="shared" si="8"/>
        <v>48444</v>
      </c>
      <c r="J26" s="53">
        <f t="shared" si="8"/>
        <v>4019.22</v>
      </c>
      <c r="K26" s="66">
        <v>0</v>
      </c>
      <c r="L26" s="66">
        <f t="shared" si="2"/>
        <v>8.2966311617537772E-2</v>
      </c>
    </row>
    <row r="27" spans="2:12" x14ac:dyDescent="0.4">
      <c r="B27" s="9"/>
      <c r="C27" s="9"/>
      <c r="D27" s="9"/>
      <c r="E27" s="9">
        <v>6526</v>
      </c>
      <c r="F27" s="9" t="s">
        <v>158</v>
      </c>
      <c r="G27" s="53">
        <v>0</v>
      </c>
      <c r="H27" s="53">
        <v>48444</v>
      </c>
      <c r="I27" s="53">
        <v>48444</v>
      </c>
      <c r="J27" s="136">
        <v>4019.22</v>
      </c>
      <c r="K27" s="68">
        <v>0</v>
      </c>
      <c r="L27" s="68">
        <f t="shared" si="2"/>
        <v>8.2966311617537772E-2</v>
      </c>
    </row>
    <row r="28" spans="2:12" ht="24.9" x14ac:dyDescent="0.4">
      <c r="B28" s="9"/>
      <c r="C28" s="9">
        <v>66</v>
      </c>
      <c r="D28" s="10"/>
      <c r="E28" s="10"/>
      <c r="F28" s="13" t="s">
        <v>164</v>
      </c>
      <c r="G28" s="53">
        <f>G29</f>
        <v>325642.34999999998</v>
      </c>
      <c r="H28" s="53">
        <f t="shared" ref="H28:J29" si="9">H29</f>
        <v>571073</v>
      </c>
      <c r="I28" s="53">
        <f t="shared" si="9"/>
        <v>571073</v>
      </c>
      <c r="J28" s="53">
        <f t="shared" si="9"/>
        <v>380468.71</v>
      </c>
      <c r="K28" s="66">
        <f t="shared" si="1"/>
        <v>1.1683637278750754</v>
      </c>
      <c r="L28" s="66">
        <f t="shared" si="2"/>
        <v>0.6662348071087234</v>
      </c>
    </row>
    <row r="29" spans="2:12" x14ac:dyDescent="0.4">
      <c r="B29" s="9"/>
      <c r="C29" s="19"/>
      <c r="D29" s="9">
        <v>661</v>
      </c>
      <c r="E29" s="10"/>
      <c r="F29" s="13" t="s">
        <v>36</v>
      </c>
      <c r="G29" s="53">
        <f>G30</f>
        <v>325642.34999999998</v>
      </c>
      <c r="H29" s="53">
        <f t="shared" si="9"/>
        <v>571073</v>
      </c>
      <c r="I29" s="53">
        <f t="shared" si="9"/>
        <v>571073</v>
      </c>
      <c r="J29" s="53">
        <f t="shared" si="9"/>
        <v>380468.71</v>
      </c>
      <c r="K29" s="66">
        <f t="shared" si="1"/>
        <v>1.1683637278750754</v>
      </c>
      <c r="L29" s="66">
        <f t="shared" si="2"/>
        <v>0.6662348071087234</v>
      </c>
    </row>
    <row r="30" spans="2:12" x14ac:dyDescent="0.4">
      <c r="B30" s="9"/>
      <c r="C30" s="19"/>
      <c r="D30" s="10"/>
      <c r="E30" s="9">
        <v>6615</v>
      </c>
      <c r="F30" s="13" t="s">
        <v>159</v>
      </c>
      <c r="G30" s="53">
        <v>325642.34999999998</v>
      </c>
      <c r="H30" s="53">
        <v>571073</v>
      </c>
      <c r="I30" s="53">
        <v>571073</v>
      </c>
      <c r="J30" s="60">
        <v>380468.71</v>
      </c>
      <c r="K30" s="68">
        <f t="shared" si="1"/>
        <v>1.1683637278750754</v>
      </c>
      <c r="L30" s="68">
        <f t="shared" si="2"/>
        <v>0.6662348071087234</v>
      </c>
    </row>
    <row r="31" spans="2:12" ht="24.9" x14ac:dyDescent="0.4">
      <c r="B31" s="9"/>
      <c r="C31" s="9">
        <v>67</v>
      </c>
      <c r="D31" s="10"/>
      <c r="E31" s="10"/>
      <c r="F31" s="13" t="s">
        <v>255</v>
      </c>
      <c r="G31" s="53">
        <f>G32</f>
        <v>3084763.22</v>
      </c>
      <c r="H31" s="53">
        <f t="shared" ref="H31" si="10">H32</f>
        <v>7318224</v>
      </c>
      <c r="I31" s="53">
        <f t="shared" ref="I31" si="11">I32</f>
        <v>7318224</v>
      </c>
      <c r="J31" s="53">
        <f t="shared" ref="J31" si="12">J32</f>
        <v>2962636.13</v>
      </c>
      <c r="K31" s="66">
        <f t="shared" ref="K31:K34" si="13">J31/G31</f>
        <v>0.9604095739964118</v>
      </c>
      <c r="L31" s="66">
        <f>J31/I31</f>
        <v>0.40482993278150542</v>
      </c>
    </row>
    <row r="32" spans="2:12" ht="24.9" x14ac:dyDescent="0.4">
      <c r="B32" s="9"/>
      <c r="C32" s="19"/>
      <c r="D32" s="9">
        <v>671</v>
      </c>
      <c r="E32" s="10"/>
      <c r="F32" s="13" t="s">
        <v>256</v>
      </c>
      <c r="G32" s="53">
        <f>SUM(G33:G34)</f>
        <v>3084763.22</v>
      </c>
      <c r="H32" s="53">
        <f t="shared" ref="H32:J32" si="14">SUM(H33:H34)</f>
        <v>7318224</v>
      </c>
      <c r="I32" s="53">
        <f t="shared" si="14"/>
        <v>7318224</v>
      </c>
      <c r="J32" s="53">
        <f t="shared" si="14"/>
        <v>2962636.13</v>
      </c>
      <c r="K32" s="66">
        <f t="shared" si="13"/>
        <v>0.9604095739964118</v>
      </c>
      <c r="L32" s="66">
        <f t="shared" ref="L32:L34" si="15">J32/I32</f>
        <v>0.40482993278150542</v>
      </c>
    </row>
    <row r="33" spans="2:12" ht="24.9" x14ac:dyDescent="0.4">
      <c r="B33" s="9"/>
      <c r="C33" s="19"/>
      <c r="D33" s="10"/>
      <c r="E33" s="9">
        <v>6711</v>
      </c>
      <c r="F33" s="13" t="s">
        <v>257</v>
      </c>
      <c r="G33" s="53">
        <v>2510604.2400000002</v>
      </c>
      <c r="H33" s="53">
        <v>6556677</v>
      </c>
      <c r="I33" s="53">
        <v>6556677</v>
      </c>
      <c r="J33" s="60">
        <v>2689493.4</v>
      </c>
      <c r="K33" s="68">
        <f t="shared" si="13"/>
        <v>1.0712534286168496</v>
      </c>
      <c r="L33" s="68">
        <f t="shared" si="15"/>
        <v>0.41019153452274681</v>
      </c>
    </row>
    <row r="34" spans="2:12" ht="24.9" x14ac:dyDescent="0.4">
      <c r="B34" s="9"/>
      <c r="C34" s="19"/>
      <c r="D34" s="10"/>
      <c r="E34" s="9">
        <v>6712</v>
      </c>
      <c r="F34" s="13" t="s">
        <v>258</v>
      </c>
      <c r="G34" s="53">
        <v>574158.98</v>
      </c>
      <c r="H34" s="53">
        <v>761547</v>
      </c>
      <c r="I34" s="53">
        <v>761547</v>
      </c>
      <c r="J34" s="60">
        <v>273142.73</v>
      </c>
      <c r="K34" s="68">
        <f t="shared" si="13"/>
        <v>0.47572665326944813</v>
      </c>
      <c r="L34" s="68">
        <f t="shared" si="15"/>
        <v>0.35866825028527455</v>
      </c>
    </row>
    <row r="35" spans="2:12" x14ac:dyDescent="0.4">
      <c r="B35" s="9"/>
      <c r="C35" s="9">
        <v>68</v>
      </c>
      <c r="D35" s="10"/>
      <c r="E35" s="9"/>
      <c r="F35" s="13" t="s">
        <v>160</v>
      </c>
      <c r="G35" s="53">
        <f>G36+G38</f>
        <v>128.18</v>
      </c>
      <c r="H35" s="53">
        <f t="shared" ref="H35:J35" si="16">H36+H38</f>
        <v>50</v>
      </c>
      <c r="I35" s="53">
        <f t="shared" si="16"/>
        <v>50</v>
      </c>
      <c r="J35" s="53">
        <f t="shared" si="16"/>
        <v>3757.42</v>
      </c>
      <c r="K35" s="66">
        <f t="shared" si="1"/>
        <v>29.31362146980808</v>
      </c>
      <c r="L35" s="66">
        <f t="shared" si="2"/>
        <v>75.148399999999995</v>
      </c>
    </row>
    <row r="36" spans="2:12" x14ac:dyDescent="0.4">
      <c r="B36" s="9"/>
      <c r="C36" s="19"/>
      <c r="D36" s="9">
        <v>681</v>
      </c>
      <c r="E36" s="9"/>
      <c r="F36" s="13" t="s">
        <v>161</v>
      </c>
      <c r="G36" s="53">
        <f>G37</f>
        <v>0</v>
      </c>
      <c r="H36" s="53">
        <f t="shared" ref="H36:J36" si="17">H37</f>
        <v>0</v>
      </c>
      <c r="I36" s="53">
        <f t="shared" si="17"/>
        <v>0</v>
      </c>
      <c r="J36" s="53">
        <f t="shared" si="17"/>
        <v>3734.92</v>
      </c>
      <c r="K36" s="66">
        <v>0</v>
      </c>
      <c r="L36" s="66">
        <v>0</v>
      </c>
    </row>
    <row r="37" spans="2:12" x14ac:dyDescent="0.4">
      <c r="B37" s="9"/>
      <c r="C37" s="9"/>
      <c r="D37" s="10"/>
      <c r="E37" s="9">
        <v>6819</v>
      </c>
      <c r="F37" s="13" t="s">
        <v>162</v>
      </c>
      <c r="G37" s="53">
        <v>0</v>
      </c>
      <c r="H37" s="53">
        <v>0</v>
      </c>
      <c r="I37" s="53">
        <v>0</v>
      </c>
      <c r="J37" s="136">
        <v>3734.92</v>
      </c>
      <c r="K37" s="68">
        <v>0</v>
      </c>
      <c r="L37" s="68">
        <v>0</v>
      </c>
    </row>
    <row r="38" spans="2:12" x14ac:dyDescent="0.4">
      <c r="B38" s="9"/>
      <c r="C38" s="9"/>
      <c r="D38" s="9">
        <v>683</v>
      </c>
      <c r="E38" s="9"/>
      <c r="F38" s="13" t="s">
        <v>163</v>
      </c>
      <c r="G38" s="53">
        <f>G39</f>
        <v>128.18</v>
      </c>
      <c r="H38" s="53">
        <f t="shared" ref="H38:J38" si="18">H39</f>
        <v>50</v>
      </c>
      <c r="I38" s="53">
        <f>I39</f>
        <v>50</v>
      </c>
      <c r="J38" s="53">
        <f t="shared" si="18"/>
        <v>22.5</v>
      </c>
      <c r="K38" s="66">
        <f t="shared" si="1"/>
        <v>0.17553440474332968</v>
      </c>
      <c r="L38" s="66">
        <f t="shared" si="2"/>
        <v>0.45</v>
      </c>
    </row>
    <row r="39" spans="2:12" x14ac:dyDescent="0.4">
      <c r="B39" s="9"/>
      <c r="C39" s="9"/>
      <c r="D39" s="10"/>
      <c r="E39" s="9">
        <v>6831</v>
      </c>
      <c r="F39" s="13" t="s">
        <v>163</v>
      </c>
      <c r="G39" s="53">
        <v>128.18</v>
      </c>
      <c r="H39" s="53">
        <v>50</v>
      </c>
      <c r="I39" s="53">
        <v>50</v>
      </c>
      <c r="J39" s="60">
        <v>22.5</v>
      </c>
      <c r="K39" s="68">
        <f t="shared" si="1"/>
        <v>0.17553440474332968</v>
      </c>
      <c r="L39" s="68">
        <f t="shared" si="2"/>
        <v>0.45</v>
      </c>
    </row>
    <row r="40" spans="2:12" x14ac:dyDescent="0.4">
      <c r="B40" s="19">
        <v>7</v>
      </c>
      <c r="C40" s="9"/>
      <c r="D40" s="10"/>
      <c r="E40" s="10"/>
      <c r="F40" s="13" t="s">
        <v>24</v>
      </c>
      <c r="G40" s="62">
        <f>G41</f>
        <v>1678.7199999999998</v>
      </c>
      <c r="H40" s="62">
        <f t="shared" ref="H40:J42" si="19">H41</f>
        <v>929</v>
      </c>
      <c r="I40" s="62">
        <f t="shared" si="19"/>
        <v>929</v>
      </c>
      <c r="J40" s="62">
        <f t="shared" si="19"/>
        <v>162.74</v>
      </c>
      <c r="K40" s="69">
        <f t="shared" si="1"/>
        <v>9.6942908882958465E-2</v>
      </c>
      <c r="L40" s="69">
        <f t="shared" si="2"/>
        <v>0.17517761033369214</v>
      </c>
    </row>
    <row r="41" spans="2:12" ht="30.75" customHeight="1" x14ac:dyDescent="0.4">
      <c r="B41" s="9"/>
      <c r="C41" s="9">
        <v>72</v>
      </c>
      <c r="D41" s="10"/>
      <c r="E41" s="10"/>
      <c r="F41" s="25" t="s">
        <v>25</v>
      </c>
      <c r="G41" s="53">
        <f>G42+G44</f>
        <v>1678.7199999999998</v>
      </c>
      <c r="H41" s="53">
        <f t="shared" ref="H41:J41" si="20">H42+H44</f>
        <v>929</v>
      </c>
      <c r="I41" s="53">
        <f t="shared" si="20"/>
        <v>929</v>
      </c>
      <c r="J41" s="53">
        <f t="shared" si="20"/>
        <v>162.74</v>
      </c>
      <c r="K41" s="66">
        <f t="shared" si="1"/>
        <v>9.6942908882958465E-2</v>
      </c>
      <c r="L41" s="66">
        <f t="shared" si="2"/>
        <v>0.17517761033369214</v>
      </c>
    </row>
    <row r="42" spans="2:12" x14ac:dyDescent="0.4">
      <c r="B42" s="9"/>
      <c r="C42" s="9"/>
      <c r="D42" s="9">
        <v>721</v>
      </c>
      <c r="E42" s="9"/>
      <c r="F42" s="25" t="s">
        <v>37</v>
      </c>
      <c r="G42" s="53">
        <f>G43</f>
        <v>726.41</v>
      </c>
      <c r="H42" s="53">
        <f t="shared" si="19"/>
        <v>929</v>
      </c>
      <c r="I42" s="53">
        <f t="shared" si="19"/>
        <v>929</v>
      </c>
      <c r="J42" s="53">
        <f t="shared" si="19"/>
        <v>162.74</v>
      </c>
      <c r="K42" s="66">
        <f t="shared" si="1"/>
        <v>0.22403325945402736</v>
      </c>
      <c r="L42" s="66">
        <f t="shared" si="2"/>
        <v>0.17517761033369214</v>
      </c>
    </row>
    <row r="43" spans="2:12" x14ac:dyDescent="0.4">
      <c r="B43" s="9"/>
      <c r="C43" s="9"/>
      <c r="D43" s="9"/>
      <c r="E43" s="9">
        <v>7211</v>
      </c>
      <c r="F43" s="25" t="s">
        <v>38</v>
      </c>
      <c r="G43" s="53">
        <v>726.41</v>
      </c>
      <c r="H43" s="53">
        <v>929</v>
      </c>
      <c r="I43" s="53">
        <v>929</v>
      </c>
      <c r="J43" s="60">
        <v>162.74</v>
      </c>
      <c r="K43" s="68">
        <f t="shared" si="1"/>
        <v>0.22403325945402736</v>
      </c>
      <c r="L43" s="68">
        <f t="shared" si="2"/>
        <v>0.17517761033369214</v>
      </c>
    </row>
    <row r="44" spans="2:12" x14ac:dyDescent="0.4">
      <c r="B44" s="9"/>
      <c r="C44" s="9"/>
      <c r="D44" s="9">
        <v>722</v>
      </c>
      <c r="E44" s="9"/>
      <c r="F44" s="25" t="s">
        <v>165</v>
      </c>
      <c r="G44" s="53">
        <f>G45</f>
        <v>952.31</v>
      </c>
      <c r="H44" s="53">
        <f t="shared" ref="H44:J44" si="21">H45</f>
        <v>0</v>
      </c>
      <c r="I44" s="53">
        <f t="shared" si="21"/>
        <v>0</v>
      </c>
      <c r="J44" s="53">
        <f t="shared" si="21"/>
        <v>0</v>
      </c>
      <c r="K44" s="68">
        <f t="shared" si="1"/>
        <v>0</v>
      </c>
      <c r="L44" s="68">
        <v>0</v>
      </c>
    </row>
    <row r="45" spans="2:12" x14ac:dyDescent="0.4">
      <c r="B45" s="9"/>
      <c r="C45" s="9"/>
      <c r="D45" s="9"/>
      <c r="E45" s="9">
        <v>7221</v>
      </c>
      <c r="F45" s="25" t="s">
        <v>166</v>
      </c>
      <c r="G45" s="53">
        <v>952.31</v>
      </c>
      <c r="H45" s="53">
        <v>0</v>
      </c>
      <c r="I45" s="53">
        <v>0</v>
      </c>
      <c r="J45" s="60">
        <v>0</v>
      </c>
      <c r="K45" s="68">
        <f t="shared" si="1"/>
        <v>0</v>
      </c>
      <c r="L45" s="68">
        <v>0</v>
      </c>
    </row>
    <row r="46" spans="2:12" x14ac:dyDescent="0.4">
      <c r="B46" s="70"/>
      <c r="C46" s="70"/>
      <c r="D46" s="70"/>
      <c r="E46" s="70"/>
      <c r="F46" s="71"/>
      <c r="G46" s="72"/>
      <c r="H46" s="72"/>
      <c r="I46" s="72"/>
      <c r="J46" s="73"/>
      <c r="K46" s="74"/>
      <c r="L46" s="74"/>
    </row>
    <row r="47" spans="2:12" x14ac:dyDescent="0.4">
      <c r="B47" s="59"/>
      <c r="C47" s="59"/>
      <c r="D47" s="59"/>
      <c r="E47" s="59"/>
      <c r="F47" s="59"/>
      <c r="G47" s="59"/>
      <c r="H47" s="59"/>
      <c r="I47" s="59"/>
      <c r="J47" s="4"/>
      <c r="K47" s="4"/>
      <c r="L47" s="4"/>
    </row>
    <row r="48" spans="2:12" ht="36.75" customHeight="1" x14ac:dyDescent="0.4">
      <c r="B48" s="161" t="s">
        <v>8</v>
      </c>
      <c r="C48" s="162"/>
      <c r="D48" s="162"/>
      <c r="E48" s="162"/>
      <c r="F48" s="163"/>
      <c r="G48" s="37" t="s">
        <v>27</v>
      </c>
      <c r="H48" s="37" t="s">
        <v>61</v>
      </c>
      <c r="I48" s="37" t="s">
        <v>58</v>
      </c>
      <c r="J48" s="37" t="s">
        <v>28</v>
      </c>
      <c r="K48" s="37" t="s">
        <v>29</v>
      </c>
      <c r="L48" s="37" t="s">
        <v>59</v>
      </c>
    </row>
    <row r="49" spans="2:12" x14ac:dyDescent="0.4">
      <c r="B49" s="161">
        <v>1</v>
      </c>
      <c r="C49" s="162"/>
      <c r="D49" s="162"/>
      <c r="E49" s="162"/>
      <c r="F49" s="163"/>
      <c r="G49" s="37">
        <v>2</v>
      </c>
      <c r="H49" s="37">
        <v>3</v>
      </c>
      <c r="I49" s="37">
        <v>4</v>
      </c>
      <c r="J49" s="37">
        <v>5</v>
      </c>
      <c r="K49" s="37" t="s">
        <v>43</v>
      </c>
      <c r="L49" s="37" t="s">
        <v>44</v>
      </c>
    </row>
    <row r="50" spans="2:12" x14ac:dyDescent="0.4">
      <c r="B50" s="8"/>
      <c r="C50" s="8"/>
      <c r="D50" s="8"/>
      <c r="E50" s="8"/>
      <c r="F50" s="8" t="s">
        <v>56</v>
      </c>
      <c r="G50" s="53">
        <f>G51+G102</f>
        <v>6638991.6900000004</v>
      </c>
      <c r="H50" s="53">
        <f t="shared" ref="H50:J50" si="22">H51+H102</f>
        <v>13079531</v>
      </c>
      <c r="I50" s="53">
        <f t="shared" si="22"/>
        <v>13079531</v>
      </c>
      <c r="J50" s="53">
        <f t="shared" si="22"/>
        <v>5503586.3600000013</v>
      </c>
      <c r="K50" s="68">
        <f>J50/G50</f>
        <v>0.82897925121517979</v>
      </c>
      <c r="L50" s="68">
        <f>J50/I50</f>
        <v>0.42077857073009739</v>
      </c>
    </row>
    <row r="51" spans="2:12" s="51" customFormat="1" x14ac:dyDescent="0.4">
      <c r="B51" s="8">
        <v>3</v>
      </c>
      <c r="C51" s="8"/>
      <c r="D51" s="8"/>
      <c r="E51" s="8"/>
      <c r="F51" s="8" t="s">
        <v>4</v>
      </c>
      <c r="G51" s="56">
        <f>G52+G61+G91+G96+G99</f>
        <v>3468376.83</v>
      </c>
      <c r="H51" s="56">
        <f t="shared" ref="H51:J51" si="23">H52+H61+H91+H96+H99</f>
        <v>10449033</v>
      </c>
      <c r="I51" s="56">
        <f t="shared" si="23"/>
        <v>10449033</v>
      </c>
      <c r="J51" s="56">
        <f t="shared" si="23"/>
        <v>3808297.9300000006</v>
      </c>
      <c r="K51" s="76">
        <f t="shared" ref="K51:K114" si="24">J51/G51</f>
        <v>1.0980058155906895</v>
      </c>
      <c r="L51" s="76">
        <f t="shared" ref="L51:L114" si="25">J51/I51</f>
        <v>0.36446414993617121</v>
      </c>
    </row>
    <row r="52" spans="2:12" x14ac:dyDescent="0.4">
      <c r="B52" s="8"/>
      <c r="C52" s="13">
        <v>31</v>
      </c>
      <c r="D52" s="13"/>
      <c r="E52" s="13"/>
      <c r="F52" s="13" t="s">
        <v>5</v>
      </c>
      <c r="G52" s="53">
        <f>G53+G56+G58</f>
        <v>2380572.04</v>
      </c>
      <c r="H52" s="53">
        <f t="shared" ref="H52:J52" si="26">H53+H56+H58</f>
        <v>6495191</v>
      </c>
      <c r="I52" s="53">
        <f t="shared" si="26"/>
        <v>6495191</v>
      </c>
      <c r="J52" s="53">
        <f t="shared" si="26"/>
        <v>2751429.5600000005</v>
      </c>
      <c r="K52" s="68">
        <f t="shared" si="24"/>
        <v>1.1557850440014412</v>
      </c>
      <c r="L52" s="68">
        <f t="shared" si="25"/>
        <v>0.42361026180754352</v>
      </c>
    </row>
    <row r="53" spans="2:12" x14ac:dyDescent="0.4">
      <c r="B53" s="9"/>
      <c r="C53" s="9"/>
      <c r="D53" s="9">
        <v>311</v>
      </c>
      <c r="E53" s="9"/>
      <c r="F53" s="9" t="s">
        <v>39</v>
      </c>
      <c r="G53" s="53">
        <f>SUM(G54:G55)</f>
        <v>2029513.3</v>
      </c>
      <c r="H53" s="53">
        <f t="shared" ref="H53:J53" si="27">SUM(H54:H55)</f>
        <v>5403248</v>
      </c>
      <c r="I53" s="53">
        <f t="shared" si="27"/>
        <v>5403248</v>
      </c>
      <c r="J53" s="53">
        <f t="shared" si="27"/>
        <v>2334665.2300000004</v>
      </c>
      <c r="K53" s="68">
        <f t="shared" si="24"/>
        <v>1.1503571964766135</v>
      </c>
      <c r="L53" s="68">
        <f t="shared" si="25"/>
        <v>0.4320855215233505</v>
      </c>
    </row>
    <row r="54" spans="2:12" x14ac:dyDescent="0.4">
      <c r="B54" s="9"/>
      <c r="C54" s="9"/>
      <c r="D54" s="9"/>
      <c r="E54" s="9">
        <v>3111</v>
      </c>
      <c r="F54" s="9" t="s">
        <v>40</v>
      </c>
      <c r="G54" s="53">
        <v>2024550.58</v>
      </c>
      <c r="H54" s="53">
        <v>5389976</v>
      </c>
      <c r="I54" s="53">
        <v>5389976</v>
      </c>
      <c r="J54" s="60">
        <v>2326998.2400000002</v>
      </c>
      <c r="K54" s="68">
        <f t="shared" si="24"/>
        <v>1.1493900241306889</v>
      </c>
      <c r="L54" s="68">
        <f t="shared" si="25"/>
        <v>0.43172701325571772</v>
      </c>
    </row>
    <row r="55" spans="2:12" x14ac:dyDescent="0.4">
      <c r="B55" s="9"/>
      <c r="C55" s="9"/>
      <c r="D55" s="9"/>
      <c r="E55" s="9">
        <v>3112</v>
      </c>
      <c r="F55" s="9" t="s">
        <v>79</v>
      </c>
      <c r="G55" s="53">
        <v>4962.72</v>
      </c>
      <c r="H55" s="53">
        <v>13272</v>
      </c>
      <c r="I55" s="53">
        <v>13272</v>
      </c>
      <c r="J55" s="53">
        <v>7666.99</v>
      </c>
      <c r="K55" s="68">
        <f t="shared" si="24"/>
        <v>1.5449169004094527</v>
      </c>
      <c r="L55" s="68">
        <f t="shared" si="25"/>
        <v>0.57768158529234481</v>
      </c>
    </row>
    <row r="56" spans="2:12" x14ac:dyDescent="0.4">
      <c r="B56" s="9"/>
      <c r="C56" s="9"/>
      <c r="D56" s="9">
        <v>312</v>
      </c>
      <c r="E56" s="9"/>
      <c r="F56" s="9" t="s">
        <v>80</v>
      </c>
      <c r="G56" s="53">
        <f>G57</f>
        <v>41247.71</v>
      </c>
      <c r="H56" s="53">
        <f t="shared" ref="H56:J56" si="28">H57</f>
        <v>265313</v>
      </c>
      <c r="I56" s="53">
        <f t="shared" si="28"/>
        <v>265313</v>
      </c>
      <c r="J56" s="53">
        <f t="shared" si="28"/>
        <v>62720.66</v>
      </c>
      <c r="K56" s="68">
        <f t="shared" si="24"/>
        <v>1.5205852640061717</v>
      </c>
      <c r="L56" s="68">
        <f t="shared" si="25"/>
        <v>0.23640251325792555</v>
      </c>
    </row>
    <row r="57" spans="2:12" x14ac:dyDescent="0.4">
      <c r="B57" s="9"/>
      <c r="C57" s="9"/>
      <c r="D57" s="9"/>
      <c r="E57" s="9">
        <v>3121</v>
      </c>
      <c r="F57" s="9" t="s">
        <v>80</v>
      </c>
      <c r="G57" s="53">
        <v>41247.71</v>
      </c>
      <c r="H57" s="53">
        <v>265313</v>
      </c>
      <c r="I57" s="53">
        <v>265313</v>
      </c>
      <c r="J57" s="60">
        <v>62720.66</v>
      </c>
      <c r="K57" s="68">
        <f t="shared" si="24"/>
        <v>1.5205852640061717</v>
      </c>
      <c r="L57" s="68">
        <f t="shared" si="25"/>
        <v>0.23640251325792555</v>
      </c>
    </row>
    <row r="58" spans="2:12" x14ac:dyDescent="0.4">
      <c r="B58" s="9"/>
      <c r="C58" s="9"/>
      <c r="D58" s="9">
        <v>313</v>
      </c>
      <c r="E58" s="9"/>
      <c r="F58" s="9" t="s">
        <v>81</v>
      </c>
      <c r="G58" s="53">
        <f>SUM(G59:G60)</f>
        <v>309811.03000000003</v>
      </c>
      <c r="H58" s="53">
        <f t="shared" ref="H58:J58" si="29">SUM(H59:H60)</f>
        <v>826630</v>
      </c>
      <c r="I58" s="53">
        <f t="shared" si="29"/>
        <v>826630</v>
      </c>
      <c r="J58" s="53">
        <f t="shared" si="29"/>
        <v>354043.67</v>
      </c>
      <c r="K58" s="68">
        <f t="shared" si="24"/>
        <v>1.1427729671212803</v>
      </c>
      <c r="L58" s="68">
        <f t="shared" si="25"/>
        <v>0.42829763013682054</v>
      </c>
    </row>
    <row r="59" spans="2:12" x14ac:dyDescent="0.4">
      <c r="B59" s="9"/>
      <c r="C59" s="9"/>
      <c r="D59" s="9"/>
      <c r="E59" s="9">
        <v>3132</v>
      </c>
      <c r="F59" s="9" t="s">
        <v>82</v>
      </c>
      <c r="G59" s="53">
        <v>309694.40000000002</v>
      </c>
      <c r="H59" s="53">
        <v>826630</v>
      </c>
      <c r="I59" s="53">
        <v>826630</v>
      </c>
      <c r="J59" s="60">
        <v>354015.87</v>
      </c>
      <c r="K59" s="68">
        <f t="shared" si="24"/>
        <v>1.1431135661477894</v>
      </c>
      <c r="L59" s="68">
        <f t="shared" si="25"/>
        <v>0.42826399961288603</v>
      </c>
    </row>
    <row r="60" spans="2:12" ht="24.9" x14ac:dyDescent="0.4">
      <c r="B60" s="9"/>
      <c r="C60" s="9"/>
      <c r="D60" s="9"/>
      <c r="E60" s="9">
        <v>3133</v>
      </c>
      <c r="F60" s="13" t="s">
        <v>83</v>
      </c>
      <c r="G60" s="53">
        <v>116.63</v>
      </c>
      <c r="H60" s="53">
        <v>0</v>
      </c>
      <c r="I60" s="53">
        <v>0</v>
      </c>
      <c r="J60" s="60">
        <v>27.8</v>
      </c>
      <c r="K60" s="68">
        <f t="shared" si="24"/>
        <v>0.23836062762582527</v>
      </c>
      <c r="L60" s="68">
        <v>0</v>
      </c>
    </row>
    <row r="61" spans="2:12" x14ac:dyDescent="0.4">
      <c r="B61" s="9"/>
      <c r="C61" s="9">
        <v>32</v>
      </c>
      <c r="D61" s="10"/>
      <c r="E61" s="10"/>
      <c r="F61" s="9" t="s">
        <v>15</v>
      </c>
      <c r="G61" s="53">
        <f>G62+G66+G71+G81+G83</f>
        <v>1045713.2499999999</v>
      </c>
      <c r="H61" s="53">
        <f t="shared" ref="H61:J61" si="30">H62+H66+H71+H81+H83</f>
        <v>3628587</v>
      </c>
      <c r="I61" s="53">
        <f t="shared" si="30"/>
        <v>3628587</v>
      </c>
      <c r="J61" s="53">
        <f t="shared" si="30"/>
        <v>871892.04999999993</v>
      </c>
      <c r="K61" s="68">
        <f t="shared" si="24"/>
        <v>0.8337773763505435</v>
      </c>
      <c r="L61" s="68">
        <f t="shared" si="25"/>
        <v>0.24028417948915098</v>
      </c>
    </row>
    <row r="62" spans="2:12" x14ac:dyDescent="0.4">
      <c r="B62" s="9"/>
      <c r="C62" s="9"/>
      <c r="D62" s="9">
        <v>321</v>
      </c>
      <c r="E62" s="9"/>
      <c r="F62" s="9" t="s">
        <v>41</v>
      </c>
      <c r="G62" s="53">
        <f>SUM(G63:G65)</f>
        <v>66015.03</v>
      </c>
      <c r="H62" s="53">
        <f t="shared" ref="H62:J62" si="31">SUM(H63:H65)</f>
        <v>338763</v>
      </c>
      <c r="I62" s="53">
        <f t="shared" si="31"/>
        <v>338763</v>
      </c>
      <c r="J62" s="53">
        <f t="shared" si="31"/>
        <v>132555.76999999999</v>
      </c>
      <c r="K62" s="68">
        <f t="shared" si="24"/>
        <v>2.0079634895265515</v>
      </c>
      <c r="L62" s="68">
        <f t="shared" si="25"/>
        <v>0.39129352969480136</v>
      </c>
    </row>
    <row r="63" spans="2:12" x14ac:dyDescent="0.4">
      <c r="B63" s="9"/>
      <c r="C63" s="19"/>
      <c r="D63" s="9"/>
      <c r="E63" s="9">
        <v>3211</v>
      </c>
      <c r="F63" s="25" t="s">
        <v>42</v>
      </c>
      <c r="G63" s="53">
        <v>13717.07</v>
      </c>
      <c r="H63" s="53">
        <v>112814</v>
      </c>
      <c r="I63" s="53">
        <v>112814</v>
      </c>
      <c r="J63" s="60">
        <v>57035.05</v>
      </c>
      <c r="K63" s="68">
        <f t="shared" si="24"/>
        <v>4.15796157634247</v>
      </c>
      <c r="L63" s="68">
        <f t="shared" si="25"/>
        <v>0.5055671281933094</v>
      </c>
    </row>
    <row r="64" spans="2:12" x14ac:dyDescent="0.4">
      <c r="B64" s="9"/>
      <c r="C64" s="19"/>
      <c r="D64" s="9"/>
      <c r="E64" s="9">
        <v>3212</v>
      </c>
      <c r="F64" s="25" t="s">
        <v>84</v>
      </c>
      <c r="G64" s="53">
        <v>43099.88</v>
      </c>
      <c r="H64" s="53">
        <v>137900</v>
      </c>
      <c r="I64" s="53">
        <v>137900</v>
      </c>
      <c r="J64" s="60">
        <v>61704.639999999999</v>
      </c>
      <c r="K64" s="68">
        <f t="shared" si="24"/>
        <v>1.4316661670519732</v>
      </c>
      <c r="L64" s="68">
        <f t="shared" si="25"/>
        <v>0.447459318346628</v>
      </c>
    </row>
    <row r="65" spans="2:12" x14ac:dyDescent="0.4">
      <c r="B65" s="9"/>
      <c r="C65" s="19"/>
      <c r="D65" s="9"/>
      <c r="E65" s="9">
        <v>3213</v>
      </c>
      <c r="F65" s="25" t="s">
        <v>85</v>
      </c>
      <c r="G65" s="53">
        <v>9198.08</v>
      </c>
      <c r="H65" s="53">
        <v>88049</v>
      </c>
      <c r="I65" s="53">
        <v>88049</v>
      </c>
      <c r="J65" s="60">
        <v>13816.08</v>
      </c>
      <c r="K65" s="68">
        <f t="shared" si="24"/>
        <v>1.5020612997495129</v>
      </c>
      <c r="L65" s="68">
        <f t="shared" si="25"/>
        <v>0.15691353678065623</v>
      </c>
    </row>
    <row r="66" spans="2:12" x14ac:dyDescent="0.4">
      <c r="B66" s="9"/>
      <c r="C66" s="19"/>
      <c r="D66" s="9">
        <v>322</v>
      </c>
      <c r="E66" s="9"/>
      <c r="F66" s="25" t="s">
        <v>86</v>
      </c>
      <c r="G66" s="53">
        <f>SUM(G67:G70)</f>
        <v>311122.71999999997</v>
      </c>
      <c r="H66" s="53">
        <f t="shared" ref="H66:J66" si="32">SUM(H67:H70)</f>
        <v>1018747</v>
      </c>
      <c r="I66" s="53">
        <f t="shared" si="32"/>
        <v>1018747</v>
      </c>
      <c r="J66" s="53">
        <f t="shared" si="32"/>
        <v>251571.93</v>
      </c>
      <c r="K66" s="68">
        <f t="shared" si="24"/>
        <v>0.80859388861089931</v>
      </c>
      <c r="L66" s="68">
        <f t="shared" si="25"/>
        <v>0.24694249897177611</v>
      </c>
    </row>
    <row r="67" spans="2:12" x14ac:dyDescent="0.4">
      <c r="B67" s="9"/>
      <c r="C67" s="19"/>
      <c r="D67" s="9"/>
      <c r="E67" s="9" t="s">
        <v>87</v>
      </c>
      <c r="F67" s="25" t="s">
        <v>88</v>
      </c>
      <c r="G67" s="53">
        <v>9326.57</v>
      </c>
      <c r="H67" s="53">
        <v>59947</v>
      </c>
      <c r="I67" s="53">
        <v>59947</v>
      </c>
      <c r="J67" s="60">
        <v>15189.76</v>
      </c>
      <c r="K67" s="68">
        <f t="shared" si="24"/>
        <v>1.6286544785489201</v>
      </c>
      <c r="L67" s="68">
        <f t="shared" si="25"/>
        <v>0.25338649140073732</v>
      </c>
    </row>
    <row r="68" spans="2:12" x14ac:dyDescent="0.4">
      <c r="B68" s="9"/>
      <c r="C68" s="19"/>
      <c r="D68" s="9"/>
      <c r="E68" s="9" t="s">
        <v>89</v>
      </c>
      <c r="F68" s="25" t="s">
        <v>90</v>
      </c>
      <c r="G68" s="53">
        <v>296123.06</v>
      </c>
      <c r="H68" s="53">
        <v>903720</v>
      </c>
      <c r="I68" s="53">
        <v>903720</v>
      </c>
      <c r="J68" s="60">
        <v>226761.8</v>
      </c>
      <c r="K68" s="68">
        <f t="shared" si="24"/>
        <v>0.76576879895810879</v>
      </c>
      <c r="L68" s="68">
        <f t="shared" si="25"/>
        <v>0.25092041782853097</v>
      </c>
    </row>
    <row r="69" spans="2:12" x14ac:dyDescent="0.4">
      <c r="B69" s="9"/>
      <c r="C69" s="19"/>
      <c r="D69" s="9"/>
      <c r="E69" s="9" t="s">
        <v>91</v>
      </c>
      <c r="F69" s="25" t="s">
        <v>92</v>
      </c>
      <c r="G69" s="53">
        <v>4836.6000000000004</v>
      </c>
      <c r="H69" s="53">
        <v>53089</v>
      </c>
      <c r="I69" s="53">
        <v>53089</v>
      </c>
      <c r="J69" s="60">
        <v>9016.31</v>
      </c>
      <c r="K69" s="68">
        <f t="shared" si="24"/>
        <v>1.8641835173468964</v>
      </c>
      <c r="L69" s="68">
        <f t="shared" si="25"/>
        <v>0.1698338638889412</v>
      </c>
    </row>
    <row r="70" spans="2:12" x14ac:dyDescent="0.4">
      <c r="B70" s="9"/>
      <c r="C70" s="19"/>
      <c r="D70" s="9"/>
      <c r="E70" s="9" t="s">
        <v>93</v>
      </c>
      <c r="F70" s="25" t="s">
        <v>94</v>
      </c>
      <c r="G70" s="53">
        <v>836.49</v>
      </c>
      <c r="H70" s="53">
        <v>1991</v>
      </c>
      <c r="I70" s="53">
        <v>1991</v>
      </c>
      <c r="J70" s="60">
        <v>604.05999999999995</v>
      </c>
      <c r="K70" s="68">
        <f t="shared" si="24"/>
        <v>0.7221365467608698</v>
      </c>
      <c r="L70" s="68">
        <f t="shared" si="25"/>
        <v>0.30339527875439476</v>
      </c>
    </row>
    <row r="71" spans="2:12" x14ac:dyDescent="0.4">
      <c r="B71" s="9"/>
      <c r="C71" s="19"/>
      <c r="D71" s="9">
        <v>323</v>
      </c>
      <c r="E71" s="9"/>
      <c r="F71" s="25" t="s">
        <v>95</v>
      </c>
      <c r="G71" s="53">
        <f>SUM(G72:G80)</f>
        <v>610783.53999999992</v>
      </c>
      <c r="H71" s="53">
        <f t="shared" ref="H71:J71" si="33">SUM(H72:H80)</f>
        <v>2149979</v>
      </c>
      <c r="I71" s="53">
        <f t="shared" si="33"/>
        <v>2149979</v>
      </c>
      <c r="J71" s="53">
        <f t="shared" si="33"/>
        <v>412198.76999999996</v>
      </c>
      <c r="K71" s="68">
        <f t="shared" si="24"/>
        <v>0.67486882505052448</v>
      </c>
      <c r="L71" s="68">
        <f t="shared" si="25"/>
        <v>0.19172223077527731</v>
      </c>
    </row>
    <row r="72" spans="2:12" x14ac:dyDescent="0.4">
      <c r="B72" s="9"/>
      <c r="C72" s="19"/>
      <c r="D72" s="9"/>
      <c r="E72" s="9" t="s">
        <v>96</v>
      </c>
      <c r="F72" s="25" t="s">
        <v>97</v>
      </c>
      <c r="G72" s="53">
        <v>16305.28</v>
      </c>
      <c r="H72" s="53">
        <v>43135</v>
      </c>
      <c r="I72" s="53">
        <v>43135</v>
      </c>
      <c r="J72" s="60">
        <v>16155.28</v>
      </c>
      <c r="K72" s="68">
        <f t="shared" si="24"/>
        <v>0.99080052596459556</v>
      </c>
      <c r="L72" s="68">
        <f t="shared" si="25"/>
        <v>0.37452834125420192</v>
      </c>
    </row>
    <row r="73" spans="2:12" x14ac:dyDescent="0.4">
      <c r="B73" s="9"/>
      <c r="C73" s="19"/>
      <c r="D73" s="9"/>
      <c r="E73" s="9" t="s">
        <v>98</v>
      </c>
      <c r="F73" s="25" t="s">
        <v>99</v>
      </c>
      <c r="G73" s="53">
        <v>101873.04</v>
      </c>
      <c r="H73" s="53">
        <v>390205</v>
      </c>
      <c r="I73" s="53">
        <v>390205</v>
      </c>
      <c r="J73" s="60">
        <v>29194.49</v>
      </c>
      <c r="K73" s="68">
        <f t="shared" si="24"/>
        <v>0.28657719451584052</v>
      </c>
      <c r="L73" s="68">
        <f t="shared" si="25"/>
        <v>7.4818339078176865E-2</v>
      </c>
    </row>
    <row r="74" spans="2:12" x14ac:dyDescent="0.4">
      <c r="B74" s="9"/>
      <c r="C74" s="19"/>
      <c r="D74" s="9"/>
      <c r="E74" s="9" t="s">
        <v>100</v>
      </c>
      <c r="F74" s="25" t="s">
        <v>101</v>
      </c>
      <c r="G74" s="53">
        <v>11734.38</v>
      </c>
      <c r="H74" s="53">
        <v>36498</v>
      </c>
      <c r="I74" s="53">
        <v>36498</v>
      </c>
      <c r="J74" s="60">
        <v>17957.75</v>
      </c>
      <c r="K74" s="68">
        <f t="shared" si="24"/>
        <v>1.5303535423260539</v>
      </c>
      <c r="L74" s="68">
        <f t="shared" si="25"/>
        <v>0.49202011069099677</v>
      </c>
    </row>
    <row r="75" spans="2:12" x14ac:dyDescent="0.4">
      <c r="B75" s="9"/>
      <c r="C75" s="19"/>
      <c r="D75" s="9"/>
      <c r="E75" s="9" t="s">
        <v>102</v>
      </c>
      <c r="F75" s="25" t="s">
        <v>103</v>
      </c>
      <c r="G75" s="53">
        <v>26049.35</v>
      </c>
      <c r="H75" s="53">
        <v>101402</v>
      </c>
      <c r="I75" s="53">
        <v>101402</v>
      </c>
      <c r="J75" s="60">
        <v>27582.85</v>
      </c>
      <c r="K75" s="68">
        <f t="shared" si="24"/>
        <v>1.058869031281011</v>
      </c>
      <c r="L75" s="68">
        <f t="shared" si="25"/>
        <v>0.27201485177807144</v>
      </c>
    </row>
    <row r="76" spans="2:12" x14ac:dyDescent="0.4">
      <c r="B76" s="9"/>
      <c r="C76" s="19"/>
      <c r="D76" s="9"/>
      <c r="E76" s="9" t="s">
        <v>104</v>
      </c>
      <c r="F76" s="25" t="s">
        <v>105</v>
      </c>
      <c r="G76" s="53">
        <v>94408.98</v>
      </c>
      <c r="H76" s="53">
        <v>503186</v>
      </c>
      <c r="I76" s="53">
        <v>503186</v>
      </c>
      <c r="J76" s="60">
        <v>108360.76</v>
      </c>
      <c r="K76" s="68">
        <f t="shared" si="24"/>
        <v>1.1477802217543289</v>
      </c>
      <c r="L76" s="68">
        <f t="shared" si="25"/>
        <v>0.21534931417010805</v>
      </c>
    </row>
    <row r="77" spans="2:12" x14ac:dyDescent="0.4">
      <c r="B77" s="9"/>
      <c r="C77" s="19"/>
      <c r="D77" s="9"/>
      <c r="E77" s="9" t="s">
        <v>106</v>
      </c>
      <c r="F77" s="25" t="s">
        <v>107</v>
      </c>
      <c r="G77" s="53">
        <v>22629.29</v>
      </c>
      <c r="H77" s="53">
        <v>29200</v>
      </c>
      <c r="I77" s="53">
        <v>29200</v>
      </c>
      <c r="J77" s="60">
        <v>20226.349999999999</v>
      </c>
      <c r="K77" s="68">
        <f t="shared" si="24"/>
        <v>0.8938128416755452</v>
      </c>
      <c r="L77" s="68">
        <f t="shared" si="25"/>
        <v>0.69268321917808218</v>
      </c>
    </row>
    <row r="78" spans="2:12" x14ac:dyDescent="0.4">
      <c r="B78" s="9"/>
      <c r="C78" s="19"/>
      <c r="D78" s="9"/>
      <c r="E78" s="9" t="s">
        <v>108</v>
      </c>
      <c r="F78" s="25" t="s">
        <v>109</v>
      </c>
      <c r="G78" s="53">
        <v>229575.78</v>
      </c>
      <c r="H78" s="53">
        <v>742618</v>
      </c>
      <c r="I78" s="53">
        <v>742618</v>
      </c>
      <c r="J78" s="60">
        <v>78794.259999999995</v>
      </c>
      <c r="K78" s="68">
        <f t="shared" si="24"/>
        <v>0.3432167800976218</v>
      </c>
      <c r="L78" s="68">
        <f t="shared" si="25"/>
        <v>0.10610335327180326</v>
      </c>
    </row>
    <row r="79" spans="2:12" x14ac:dyDescent="0.4">
      <c r="B79" s="9"/>
      <c r="C79" s="19"/>
      <c r="D79" s="9"/>
      <c r="E79" s="9" t="s">
        <v>110</v>
      </c>
      <c r="F79" s="25" t="s">
        <v>111</v>
      </c>
      <c r="G79" s="53">
        <v>3969.55</v>
      </c>
      <c r="H79" s="53">
        <v>41092</v>
      </c>
      <c r="I79" s="53">
        <v>41092</v>
      </c>
      <c r="J79" s="60">
        <v>17403.919999999998</v>
      </c>
      <c r="K79" s="68">
        <f t="shared" si="24"/>
        <v>4.3843559093600026</v>
      </c>
      <c r="L79" s="68">
        <f t="shared" si="25"/>
        <v>0.42353548135890196</v>
      </c>
    </row>
    <row r="80" spans="2:12" x14ac:dyDescent="0.4">
      <c r="B80" s="9"/>
      <c r="C80" s="19"/>
      <c r="D80" s="9"/>
      <c r="E80" s="9" t="s">
        <v>112</v>
      </c>
      <c r="F80" s="25" t="s">
        <v>113</v>
      </c>
      <c r="G80" s="53">
        <v>104237.89</v>
      </c>
      <c r="H80" s="53">
        <v>262643</v>
      </c>
      <c r="I80" s="53">
        <v>262643</v>
      </c>
      <c r="J80" s="60">
        <v>96523.11</v>
      </c>
      <c r="K80" s="68">
        <f t="shared" si="24"/>
        <v>0.92598871677084027</v>
      </c>
      <c r="L80" s="68">
        <f t="shared" si="25"/>
        <v>0.36750688196525322</v>
      </c>
    </row>
    <row r="81" spans="2:12" x14ac:dyDescent="0.4">
      <c r="B81" s="9"/>
      <c r="C81" s="19"/>
      <c r="D81" s="9">
        <v>324</v>
      </c>
      <c r="E81" s="9"/>
      <c r="F81" s="25" t="s">
        <v>114</v>
      </c>
      <c r="G81" s="53">
        <f>G82</f>
        <v>0</v>
      </c>
      <c r="H81" s="53">
        <f t="shared" ref="H81:J81" si="34">H82</f>
        <v>2654</v>
      </c>
      <c r="I81" s="53">
        <f t="shared" si="34"/>
        <v>2654</v>
      </c>
      <c r="J81" s="53">
        <f t="shared" si="34"/>
        <v>0</v>
      </c>
      <c r="K81" s="68">
        <v>0</v>
      </c>
      <c r="L81" s="68">
        <f t="shared" si="25"/>
        <v>0</v>
      </c>
    </row>
    <row r="82" spans="2:12" x14ac:dyDescent="0.4">
      <c r="B82" s="9"/>
      <c r="C82" s="19"/>
      <c r="D82" s="9"/>
      <c r="E82" s="9">
        <v>3241</v>
      </c>
      <c r="F82" s="25" t="s">
        <v>114</v>
      </c>
      <c r="G82" s="53">
        <v>0</v>
      </c>
      <c r="H82" s="53">
        <v>2654</v>
      </c>
      <c r="I82" s="53">
        <v>2654</v>
      </c>
      <c r="J82" s="60">
        <v>0</v>
      </c>
      <c r="K82" s="68">
        <v>0</v>
      </c>
      <c r="L82" s="68">
        <f t="shared" si="25"/>
        <v>0</v>
      </c>
    </row>
    <row r="83" spans="2:12" x14ac:dyDescent="0.4">
      <c r="B83" s="9"/>
      <c r="C83" s="19"/>
      <c r="D83" s="9">
        <v>329</v>
      </c>
      <c r="E83" s="9"/>
      <c r="F83" s="25" t="s">
        <v>121</v>
      </c>
      <c r="G83" s="53">
        <f>SUM(G84:G90)</f>
        <v>57791.96</v>
      </c>
      <c r="H83" s="53">
        <f t="shared" ref="H83:J83" si="35">SUM(H84:H90)</f>
        <v>118444</v>
      </c>
      <c r="I83" s="53">
        <f t="shared" si="35"/>
        <v>118444</v>
      </c>
      <c r="J83" s="53">
        <f t="shared" si="35"/>
        <v>75565.58</v>
      </c>
      <c r="K83" s="68">
        <f t="shared" si="24"/>
        <v>1.3075448557204152</v>
      </c>
      <c r="L83" s="68">
        <f t="shared" si="25"/>
        <v>0.63798571476816046</v>
      </c>
    </row>
    <row r="84" spans="2:12" ht="24.9" x14ac:dyDescent="0.4">
      <c r="B84" s="9"/>
      <c r="C84" s="19"/>
      <c r="D84" s="9"/>
      <c r="E84" s="9" t="s">
        <v>122</v>
      </c>
      <c r="F84" s="25" t="s">
        <v>115</v>
      </c>
      <c r="G84" s="53">
        <v>2115.44</v>
      </c>
      <c r="H84" s="53">
        <v>6636</v>
      </c>
      <c r="I84" s="53">
        <v>6636</v>
      </c>
      <c r="J84" s="60">
        <v>2739</v>
      </c>
      <c r="K84" s="68">
        <f t="shared" si="24"/>
        <v>1.2947661006693643</v>
      </c>
      <c r="L84" s="68">
        <f t="shared" si="25"/>
        <v>0.41274864376130199</v>
      </c>
    </row>
    <row r="85" spans="2:12" x14ac:dyDescent="0.4">
      <c r="B85" s="9"/>
      <c r="C85" s="19"/>
      <c r="D85" s="9"/>
      <c r="E85" s="9" t="s">
        <v>123</v>
      </c>
      <c r="F85" s="25" t="s">
        <v>116</v>
      </c>
      <c r="G85" s="53">
        <v>0</v>
      </c>
      <c r="H85" s="53">
        <v>2919</v>
      </c>
      <c r="I85" s="53">
        <v>2919</v>
      </c>
      <c r="J85" s="60">
        <v>315.12</v>
      </c>
      <c r="K85" s="68">
        <v>0</v>
      </c>
      <c r="L85" s="68">
        <f t="shared" si="25"/>
        <v>0.10795477903391573</v>
      </c>
    </row>
    <row r="86" spans="2:12" x14ac:dyDescent="0.4">
      <c r="B86" s="9"/>
      <c r="C86" s="19"/>
      <c r="D86" s="9"/>
      <c r="E86" s="9" t="s">
        <v>124</v>
      </c>
      <c r="F86" s="25" t="s">
        <v>117</v>
      </c>
      <c r="G86" s="53">
        <v>28767.27</v>
      </c>
      <c r="H86" s="53">
        <v>46775</v>
      </c>
      <c r="I86" s="53">
        <v>46775</v>
      </c>
      <c r="J86" s="60">
        <v>35151.79</v>
      </c>
      <c r="K86" s="68">
        <f t="shared" si="24"/>
        <v>1.2219369443120602</v>
      </c>
      <c r="L86" s="68">
        <f t="shared" si="25"/>
        <v>0.75150807055050772</v>
      </c>
    </row>
    <row r="87" spans="2:12" x14ac:dyDescent="0.4">
      <c r="B87" s="9"/>
      <c r="C87" s="19"/>
      <c r="D87" s="9"/>
      <c r="E87" s="9" t="s">
        <v>125</v>
      </c>
      <c r="F87" s="25" t="s">
        <v>118</v>
      </c>
      <c r="G87" s="53">
        <v>17512.599999999999</v>
      </c>
      <c r="H87" s="53">
        <v>51098</v>
      </c>
      <c r="I87" s="53">
        <v>51098</v>
      </c>
      <c r="J87" s="60">
        <v>30649.98</v>
      </c>
      <c r="K87" s="68">
        <f t="shared" si="24"/>
        <v>1.7501673081095899</v>
      </c>
      <c r="L87" s="68">
        <f t="shared" si="25"/>
        <v>0.59982739050452072</v>
      </c>
    </row>
    <row r="88" spans="2:12" x14ac:dyDescent="0.4">
      <c r="B88" s="9"/>
      <c r="C88" s="19"/>
      <c r="D88" s="9"/>
      <c r="E88" s="9" t="s">
        <v>126</v>
      </c>
      <c r="F88" s="25" t="s">
        <v>119</v>
      </c>
      <c r="G88" s="53">
        <v>5949.64</v>
      </c>
      <c r="H88" s="53">
        <v>9689</v>
      </c>
      <c r="I88" s="53">
        <v>9689</v>
      </c>
      <c r="J88" s="60">
        <v>4288.05</v>
      </c>
      <c r="K88" s="68">
        <f t="shared" si="24"/>
        <v>0.72072427911604731</v>
      </c>
      <c r="L88" s="68">
        <f t="shared" si="25"/>
        <v>0.44256889255857157</v>
      </c>
    </row>
    <row r="89" spans="2:12" x14ac:dyDescent="0.4">
      <c r="B89" s="9"/>
      <c r="C89" s="19"/>
      <c r="D89" s="9"/>
      <c r="E89" s="9" t="s">
        <v>127</v>
      </c>
      <c r="F89" s="25" t="s">
        <v>120</v>
      </c>
      <c r="G89" s="53">
        <v>2572.6</v>
      </c>
      <c r="H89" s="53">
        <v>0</v>
      </c>
      <c r="I89" s="53">
        <v>0</v>
      </c>
      <c r="J89" s="60">
        <v>355.29</v>
      </c>
      <c r="K89" s="68">
        <f t="shared" si="24"/>
        <v>0.13810541864261838</v>
      </c>
      <c r="L89" s="68">
        <v>0</v>
      </c>
    </row>
    <row r="90" spans="2:12" x14ac:dyDescent="0.4">
      <c r="B90" s="9"/>
      <c r="C90" s="19"/>
      <c r="D90" s="10"/>
      <c r="E90" s="9" t="s">
        <v>128</v>
      </c>
      <c r="F90" s="25" t="s">
        <v>121</v>
      </c>
      <c r="G90" s="53">
        <v>874.41</v>
      </c>
      <c r="H90" s="53">
        <v>1327</v>
      </c>
      <c r="I90" s="53">
        <v>1327</v>
      </c>
      <c r="J90" s="60">
        <v>2066.35</v>
      </c>
      <c r="K90" s="68">
        <f t="shared" si="24"/>
        <v>2.3631362861815397</v>
      </c>
      <c r="L90" s="68">
        <f t="shared" si="25"/>
        <v>1.5571590052750564</v>
      </c>
    </row>
    <row r="91" spans="2:12" x14ac:dyDescent="0.4">
      <c r="B91" s="9"/>
      <c r="C91" s="9">
        <v>34</v>
      </c>
      <c r="D91" s="10"/>
      <c r="E91" s="10"/>
      <c r="F91" s="25" t="s">
        <v>129</v>
      </c>
      <c r="G91" s="53">
        <f>G92</f>
        <v>5173.1900000000005</v>
      </c>
      <c r="H91" s="53">
        <f t="shared" ref="H91:J91" si="36">H92</f>
        <v>3423</v>
      </c>
      <c r="I91" s="53">
        <f t="shared" si="36"/>
        <v>3423</v>
      </c>
      <c r="J91" s="53">
        <f t="shared" si="36"/>
        <v>2210.4499999999998</v>
      </c>
      <c r="K91" s="68">
        <f t="shared" si="24"/>
        <v>0.42728954474898462</v>
      </c>
      <c r="L91" s="68">
        <f t="shared" si="25"/>
        <v>0.64576394975167972</v>
      </c>
    </row>
    <row r="92" spans="2:12" x14ac:dyDescent="0.4">
      <c r="B92" s="9"/>
      <c r="C92" s="19"/>
      <c r="D92" s="9">
        <v>343</v>
      </c>
      <c r="E92" s="10"/>
      <c r="F92" s="25" t="s">
        <v>130</v>
      </c>
      <c r="G92" s="53">
        <f>SUM(G93:G95)</f>
        <v>5173.1900000000005</v>
      </c>
      <c r="H92" s="53">
        <f t="shared" ref="H92:J92" si="37">SUM(H93:H95)</f>
        <v>3423</v>
      </c>
      <c r="I92" s="53">
        <f t="shared" si="37"/>
        <v>3423</v>
      </c>
      <c r="J92" s="53">
        <f t="shared" si="37"/>
        <v>2210.4499999999998</v>
      </c>
      <c r="K92" s="68">
        <f t="shared" si="24"/>
        <v>0.42728954474898462</v>
      </c>
      <c r="L92" s="68">
        <f t="shared" si="25"/>
        <v>0.64576394975167972</v>
      </c>
    </row>
    <row r="93" spans="2:12" x14ac:dyDescent="0.4">
      <c r="B93" s="9"/>
      <c r="C93" s="19"/>
      <c r="D93" s="10"/>
      <c r="E93" s="9">
        <v>3431</v>
      </c>
      <c r="F93" s="25" t="s">
        <v>131</v>
      </c>
      <c r="G93" s="53">
        <v>2110.58</v>
      </c>
      <c r="H93" s="53">
        <v>3423</v>
      </c>
      <c r="I93" s="53">
        <v>3423</v>
      </c>
      <c r="J93" s="60">
        <v>1400.61</v>
      </c>
      <c r="K93" s="68">
        <f t="shared" si="24"/>
        <v>0.66361379336485704</v>
      </c>
      <c r="L93" s="68">
        <f t="shared" si="25"/>
        <v>0.40917616126205081</v>
      </c>
    </row>
    <row r="94" spans="2:12" x14ac:dyDescent="0.4">
      <c r="B94" s="9"/>
      <c r="C94" s="19"/>
      <c r="D94" s="10"/>
      <c r="E94" s="9">
        <v>3432</v>
      </c>
      <c r="F94" s="25" t="s">
        <v>170</v>
      </c>
      <c r="G94" s="53">
        <v>78.94</v>
      </c>
      <c r="H94" s="53">
        <v>0</v>
      </c>
      <c r="I94" s="53">
        <v>0</v>
      </c>
      <c r="J94" s="60">
        <v>0</v>
      </c>
      <c r="K94" s="68">
        <f t="shared" si="24"/>
        <v>0</v>
      </c>
      <c r="L94" s="68">
        <v>0</v>
      </c>
    </row>
    <row r="95" spans="2:12" x14ac:dyDescent="0.4">
      <c r="B95" s="9"/>
      <c r="C95" s="19"/>
      <c r="D95" s="10"/>
      <c r="E95" s="9">
        <v>3433</v>
      </c>
      <c r="F95" s="25" t="s">
        <v>132</v>
      </c>
      <c r="G95" s="53">
        <v>2983.67</v>
      </c>
      <c r="H95" s="53">
        <v>0</v>
      </c>
      <c r="I95" s="53">
        <v>0</v>
      </c>
      <c r="J95" s="60">
        <v>809.84</v>
      </c>
      <c r="K95" s="68">
        <f t="shared" si="24"/>
        <v>0.27142411861901616</v>
      </c>
      <c r="L95" s="68">
        <v>0</v>
      </c>
    </row>
    <row r="96" spans="2:12" x14ac:dyDescent="0.4">
      <c r="B96" s="9"/>
      <c r="C96" s="9">
        <v>36</v>
      </c>
      <c r="D96" s="10"/>
      <c r="E96" s="10"/>
      <c r="F96" s="25" t="s">
        <v>133</v>
      </c>
      <c r="G96" s="53">
        <f>G97</f>
        <v>35591.120000000003</v>
      </c>
      <c r="H96" s="53">
        <f t="shared" ref="H96:J96" si="38">H97</f>
        <v>308560</v>
      </c>
      <c r="I96" s="53">
        <f t="shared" si="38"/>
        <v>308560</v>
      </c>
      <c r="J96" s="53">
        <f t="shared" si="38"/>
        <v>182765.87</v>
      </c>
      <c r="K96" s="68">
        <f t="shared" si="24"/>
        <v>5.1351536563052802</v>
      </c>
      <c r="L96" s="68">
        <f t="shared" si="25"/>
        <v>0.59231873865698725</v>
      </c>
    </row>
    <row r="97" spans="2:12" x14ac:dyDescent="0.4">
      <c r="B97" s="9"/>
      <c r="C97" s="19"/>
      <c r="D97" s="9">
        <v>369</v>
      </c>
      <c r="E97" s="10"/>
      <c r="F97" s="49" t="s">
        <v>134</v>
      </c>
      <c r="G97" s="53">
        <f>SUM(G98)</f>
        <v>35591.120000000003</v>
      </c>
      <c r="H97" s="53">
        <f t="shared" ref="H97:J97" si="39">SUM(H98)</f>
        <v>308560</v>
      </c>
      <c r="I97" s="53">
        <f t="shared" si="39"/>
        <v>308560</v>
      </c>
      <c r="J97" s="53">
        <f t="shared" si="39"/>
        <v>182765.87</v>
      </c>
      <c r="K97" s="68">
        <f t="shared" si="24"/>
        <v>5.1351536563052802</v>
      </c>
      <c r="L97" s="68">
        <f t="shared" si="25"/>
        <v>0.59231873865698725</v>
      </c>
    </row>
    <row r="98" spans="2:12" ht="24.9" x14ac:dyDescent="0.4">
      <c r="B98" s="9"/>
      <c r="C98" s="19"/>
      <c r="D98" s="10"/>
      <c r="E98" s="9">
        <v>3693</v>
      </c>
      <c r="F98" s="25" t="s">
        <v>135</v>
      </c>
      <c r="G98" s="53">
        <v>35591.120000000003</v>
      </c>
      <c r="H98" s="53">
        <v>308560</v>
      </c>
      <c r="I98" s="53">
        <v>308560</v>
      </c>
      <c r="J98" s="60">
        <v>182765.87</v>
      </c>
      <c r="K98" s="68">
        <f t="shared" si="24"/>
        <v>5.1351536563052802</v>
      </c>
      <c r="L98" s="68">
        <f t="shared" si="25"/>
        <v>0.59231873865698725</v>
      </c>
    </row>
    <row r="99" spans="2:12" ht="24.9" x14ac:dyDescent="0.4">
      <c r="B99" s="9"/>
      <c r="C99" s="9">
        <v>37</v>
      </c>
      <c r="D99" s="10"/>
      <c r="E99" s="9"/>
      <c r="F99" s="25" t="s">
        <v>136</v>
      </c>
      <c r="G99" s="53">
        <f>G100</f>
        <v>1327.23</v>
      </c>
      <c r="H99" s="53">
        <f t="shared" ref="H99:J100" si="40">H100</f>
        <v>13272</v>
      </c>
      <c r="I99" s="53">
        <f t="shared" si="40"/>
        <v>13272</v>
      </c>
      <c r="J99" s="53">
        <f t="shared" si="40"/>
        <v>0</v>
      </c>
      <c r="K99" s="68">
        <f t="shared" si="24"/>
        <v>0</v>
      </c>
      <c r="L99" s="68">
        <f t="shared" si="25"/>
        <v>0</v>
      </c>
    </row>
    <row r="100" spans="2:12" x14ac:dyDescent="0.4">
      <c r="B100" s="9"/>
      <c r="C100" s="19"/>
      <c r="D100" s="9">
        <v>372</v>
      </c>
      <c r="E100" s="9"/>
      <c r="F100" s="25" t="s">
        <v>137</v>
      </c>
      <c r="G100" s="53">
        <f>G101</f>
        <v>1327.23</v>
      </c>
      <c r="H100" s="53">
        <f t="shared" si="40"/>
        <v>13272</v>
      </c>
      <c r="I100" s="53">
        <f t="shared" si="40"/>
        <v>13272</v>
      </c>
      <c r="J100" s="53">
        <f t="shared" si="40"/>
        <v>0</v>
      </c>
      <c r="K100" s="68">
        <f t="shared" si="24"/>
        <v>0</v>
      </c>
      <c r="L100" s="68">
        <f t="shared" si="25"/>
        <v>0</v>
      </c>
    </row>
    <row r="101" spans="2:12" x14ac:dyDescent="0.4">
      <c r="B101" s="9"/>
      <c r="C101" s="19"/>
      <c r="D101" s="10"/>
      <c r="E101" s="9">
        <v>3721</v>
      </c>
      <c r="F101" s="25" t="s">
        <v>138</v>
      </c>
      <c r="G101" s="53">
        <v>1327.23</v>
      </c>
      <c r="H101" s="53">
        <v>13272</v>
      </c>
      <c r="I101" s="53">
        <v>13272</v>
      </c>
      <c r="J101" s="60">
        <v>0</v>
      </c>
      <c r="K101" s="68">
        <f t="shared" si="24"/>
        <v>0</v>
      </c>
      <c r="L101" s="68">
        <f t="shared" si="25"/>
        <v>0</v>
      </c>
    </row>
    <row r="102" spans="2:12" s="51" customFormat="1" x14ac:dyDescent="0.4">
      <c r="B102" s="11">
        <v>4</v>
      </c>
      <c r="C102" s="12"/>
      <c r="D102" s="12"/>
      <c r="E102" s="12"/>
      <c r="F102" s="17" t="s">
        <v>6</v>
      </c>
      <c r="G102" s="56">
        <f>G103+G107+G112</f>
        <v>3170614.8600000003</v>
      </c>
      <c r="H102" s="56">
        <f>H103+H107+H112</f>
        <v>2630498</v>
      </c>
      <c r="I102" s="56">
        <f t="shared" ref="I102:J102" si="41">I103+I107+I112</f>
        <v>2630498</v>
      </c>
      <c r="J102" s="64">
        <f t="shared" si="41"/>
        <v>1695288.4300000002</v>
      </c>
      <c r="K102" s="76">
        <f t="shared" si="24"/>
        <v>0.53468759368648133</v>
      </c>
      <c r="L102" s="76">
        <f t="shared" si="25"/>
        <v>0.64447432767483581</v>
      </c>
    </row>
    <row r="103" spans="2:12" x14ac:dyDescent="0.4">
      <c r="B103" s="13"/>
      <c r="C103" s="13">
        <v>41</v>
      </c>
      <c r="D103" s="13"/>
      <c r="E103" s="13"/>
      <c r="F103" s="18" t="s">
        <v>7</v>
      </c>
      <c r="G103" s="53">
        <f>G104</f>
        <v>864357.29</v>
      </c>
      <c r="H103" s="53">
        <f t="shared" ref="H103:J103" si="42">H104</f>
        <v>155272</v>
      </c>
      <c r="I103" s="53">
        <f t="shared" si="42"/>
        <v>155272</v>
      </c>
      <c r="J103" s="53">
        <f t="shared" si="42"/>
        <v>99847.1</v>
      </c>
      <c r="K103" s="68">
        <f t="shared" si="24"/>
        <v>0.11551600380439898</v>
      </c>
      <c r="L103" s="68">
        <f t="shared" si="25"/>
        <v>0.64304639600185487</v>
      </c>
    </row>
    <row r="104" spans="2:12" x14ac:dyDescent="0.4">
      <c r="B104" s="13"/>
      <c r="C104" s="13"/>
      <c r="D104" s="9">
        <v>412</v>
      </c>
      <c r="E104" s="9"/>
      <c r="F104" s="9" t="s">
        <v>139</v>
      </c>
      <c r="G104" s="53">
        <f>SUM(G105:G106)</f>
        <v>864357.29</v>
      </c>
      <c r="H104" s="53">
        <f t="shared" ref="H104:J104" si="43">SUM(H105:H106)</f>
        <v>155272</v>
      </c>
      <c r="I104" s="53">
        <f t="shared" si="43"/>
        <v>155272</v>
      </c>
      <c r="J104" s="53">
        <f t="shared" si="43"/>
        <v>99847.1</v>
      </c>
      <c r="K104" s="68">
        <f t="shared" si="24"/>
        <v>0.11551600380439898</v>
      </c>
      <c r="L104" s="68">
        <f t="shared" si="25"/>
        <v>0.64304639600185487</v>
      </c>
    </row>
    <row r="105" spans="2:12" x14ac:dyDescent="0.4">
      <c r="B105" s="13"/>
      <c r="C105" s="13"/>
      <c r="D105" s="9"/>
      <c r="E105" s="9">
        <v>4123</v>
      </c>
      <c r="F105" s="9" t="s">
        <v>140</v>
      </c>
      <c r="G105" s="53">
        <v>106561.55</v>
      </c>
      <c r="H105" s="53">
        <v>155272</v>
      </c>
      <c r="I105" s="53">
        <v>155272</v>
      </c>
      <c r="J105" s="60">
        <v>99847.1</v>
      </c>
      <c r="K105" s="68">
        <f t="shared" si="24"/>
        <v>0.93698993680178266</v>
      </c>
      <c r="L105" s="68">
        <f t="shared" si="25"/>
        <v>0.64304639600185487</v>
      </c>
    </row>
    <row r="106" spans="2:12" x14ac:dyDescent="0.4">
      <c r="B106" s="13"/>
      <c r="C106" s="13"/>
      <c r="D106" s="9"/>
      <c r="E106" s="9">
        <v>4124</v>
      </c>
      <c r="F106" s="9" t="s">
        <v>171</v>
      </c>
      <c r="G106" s="53">
        <v>757795.74</v>
      </c>
      <c r="H106" s="53">
        <v>0</v>
      </c>
      <c r="I106" s="53">
        <v>0</v>
      </c>
      <c r="J106" s="60">
        <v>0</v>
      </c>
      <c r="K106" s="68">
        <f t="shared" si="24"/>
        <v>0</v>
      </c>
      <c r="L106" s="68"/>
    </row>
    <row r="107" spans="2:12" x14ac:dyDescent="0.4">
      <c r="B107" s="61"/>
      <c r="C107" s="13">
        <v>42</v>
      </c>
      <c r="D107" s="61"/>
      <c r="E107" s="61"/>
      <c r="F107" s="9" t="s">
        <v>141</v>
      </c>
      <c r="G107" s="60">
        <f>G108</f>
        <v>1160485.78</v>
      </c>
      <c r="H107" s="60">
        <f t="shared" ref="H107:J107" si="44">H108</f>
        <v>2121990</v>
      </c>
      <c r="I107" s="60">
        <f t="shared" si="44"/>
        <v>2121990</v>
      </c>
      <c r="J107" s="60">
        <f t="shared" si="44"/>
        <v>1578230.58</v>
      </c>
      <c r="K107" s="68">
        <f t="shared" si="24"/>
        <v>1.3599740791308963</v>
      </c>
      <c r="L107" s="68">
        <f t="shared" si="25"/>
        <v>0.74375024387485333</v>
      </c>
    </row>
    <row r="108" spans="2:12" x14ac:dyDescent="0.4">
      <c r="B108" s="61"/>
      <c r="C108" s="61"/>
      <c r="D108" s="9">
        <v>422</v>
      </c>
      <c r="E108" s="61"/>
      <c r="F108" s="9" t="s">
        <v>142</v>
      </c>
      <c r="G108" s="60">
        <f>SUM(G109:G111)</f>
        <v>1160485.78</v>
      </c>
      <c r="H108" s="60">
        <f t="shared" ref="H108:J108" si="45">SUM(H109:H111)</f>
        <v>2121990</v>
      </c>
      <c r="I108" s="60">
        <f t="shared" si="45"/>
        <v>2121990</v>
      </c>
      <c r="J108" s="60">
        <f t="shared" si="45"/>
        <v>1578230.58</v>
      </c>
      <c r="K108" s="68">
        <f t="shared" si="24"/>
        <v>1.3599740791308963</v>
      </c>
      <c r="L108" s="68">
        <f t="shared" si="25"/>
        <v>0.74375024387485333</v>
      </c>
    </row>
    <row r="109" spans="2:12" s="52" customFormat="1" ht="15" customHeight="1" x14ac:dyDescent="0.4">
      <c r="B109" s="79"/>
      <c r="C109" s="79"/>
      <c r="D109" s="79"/>
      <c r="E109" s="9">
        <v>4221</v>
      </c>
      <c r="F109" s="9" t="s">
        <v>143</v>
      </c>
      <c r="G109" s="78">
        <v>259892.58</v>
      </c>
      <c r="H109" s="78">
        <v>1916268</v>
      </c>
      <c r="I109" s="78">
        <v>1916268</v>
      </c>
      <c r="J109" s="78">
        <v>1572866.3</v>
      </c>
      <c r="K109" s="80">
        <f t="shared" si="24"/>
        <v>6.0519861705940201</v>
      </c>
      <c r="L109" s="80">
        <f t="shared" si="25"/>
        <v>0.82079662134941467</v>
      </c>
    </row>
    <row r="110" spans="2:12" s="52" customFormat="1" x14ac:dyDescent="0.4">
      <c r="B110" s="79"/>
      <c r="C110" s="79"/>
      <c r="D110" s="79"/>
      <c r="E110" s="9">
        <v>4222</v>
      </c>
      <c r="F110" s="9" t="s">
        <v>144</v>
      </c>
      <c r="G110" s="78">
        <v>900128.8</v>
      </c>
      <c r="H110" s="78">
        <v>205722</v>
      </c>
      <c r="I110" s="78">
        <v>205722</v>
      </c>
      <c r="J110" s="78">
        <v>5364.28</v>
      </c>
      <c r="K110" s="80">
        <f t="shared" si="24"/>
        <v>5.9594582464198454E-3</v>
      </c>
      <c r="L110" s="80">
        <f t="shared" si="25"/>
        <v>2.607538328423795E-2</v>
      </c>
    </row>
    <row r="111" spans="2:12" s="52" customFormat="1" x14ac:dyDescent="0.4">
      <c r="B111" s="79"/>
      <c r="C111" s="79"/>
      <c r="D111" s="79"/>
      <c r="E111" s="9">
        <v>4227</v>
      </c>
      <c r="F111" s="9" t="s">
        <v>172</v>
      </c>
      <c r="G111" s="78">
        <v>464.4</v>
      </c>
      <c r="H111" s="78">
        <v>0</v>
      </c>
      <c r="I111" s="78">
        <v>0</v>
      </c>
      <c r="J111" s="78">
        <v>0</v>
      </c>
      <c r="K111" s="80">
        <f t="shared" si="24"/>
        <v>0</v>
      </c>
      <c r="L111" s="80">
        <v>0</v>
      </c>
    </row>
    <row r="112" spans="2:12" x14ac:dyDescent="0.4">
      <c r="B112" s="61"/>
      <c r="C112" s="13">
        <v>45</v>
      </c>
      <c r="D112" s="61"/>
      <c r="E112" s="61"/>
      <c r="F112" s="61" t="s">
        <v>145</v>
      </c>
      <c r="G112" s="60">
        <f>G113</f>
        <v>1145771.79</v>
      </c>
      <c r="H112" s="60">
        <f t="shared" ref="H112:J113" si="46">H113</f>
        <v>353236</v>
      </c>
      <c r="I112" s="60">
        <f t="shared" si="46"/>
        <v>353236</v>
      </c>
      <c r="J112" s="60">
        <f t="shared" si="46"/>
        <v>17210.75</v>
      </c>
      <c r="K112" s="68">
        <f t="shared" si="24"/>
        <v>1.5021097700441726E-2</v>
      </c>
      <c r="L112" s="68">
        <f t="shared" si="25"/>
        <v>4.8723091644113287E-2</v>
      </c>
    </row>
    <row r="113" spans="2:12" x14ac:dyDescent="0.4">
      <c r="B113" s="61"/>
      <c r="C113" s="61"/>
      <c r="D113" s="9">
        <v>451</v>
      </c>
      <c r="E113" s="61"/>
      <c r="F113" s="61" t="s">
        <v>146</v>
      </c>
      <c r="G113" s="60">
        <f>G114</f>
        <v>1145771.79</v>
      </c>
      <c r="H113" s="60">
        <f t="shared" si="46"/>
        <v>353236</v>
      </c>
      <c r="I113" s="60">
        <f t="shared" si="46"/>
        <v>353236</v>
      </c>
      <c r="J113" s="60">
        <f t="shared" si="46"/>
        <v>17210.75</v>
      </c>
      <c r="K113" s="68">
        <f t="shared" si="24"/>
        <v>1.5021097700441726E-2</v>
      </c>
      <c r="L113" s="68">
        <f t="shared" si="25"/>
        <v>4.8723091644113287E-2</v>
      </c>
    </row>
    <row r="114" spans="2:12" x14ac:dyDescent="0.4">
      <c r="B114" s="61"/>
      <c r="C114" s="61"/>
      <c r="D114" s="61"/>
      <c r="E114" s="9">
        <v>4511</v>
      </c>
      <c r="F114" s="61" t="s">
        <v>146</v>
      </c>
      <c r="G114" s="60">
        <v>1145771.79</v>
      </c>
      <c r="H114" s="60">
        <v>353236</v>
      </c>
      <c r="I114" s="60">
        <v>353236</v>
      </c>
      <c r="J114" s="60">
        <v>17210.75</v>
      </c>
      <c r="K114" s="68">
        <f t="shared" si="24"/>
        <v>1.5021097700441726E-2</v>
      </c>
      <c r="L114" s="68">
        <f t="shared" si="25"/>
        <v>4.8723091644113287E-2</v>
      </c>
    </row>
    <row r="115" spans="2:12" x14ac:dyDescent="0.4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2:12" x14ac:dyDescent="0.4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2:12" x14ac:dyDescent="0.4">
      <c r="B117" s="63"/>
      <c r="C117" s="63"/>
      <c r="D117" s="63"/>
      <c r="E117" s="63"/>
      <c r="F117" s="63"/>
      <c r="G117" s="108">
        <f>G10-G50</f>
        <v>-105314.94000000134</v>
      </c>
      <c r="H117" s="108">
        <f t="shared" ref="H117:J117" si="47">H10-H50</f>
        <v>-555720</v>
      </c>
      <c r="I117" s="108">
        <f t="shared" si="47"/>
        <v>-555720</v>
      </c>
      <c r="J117" s="108">
        <f t="shared" si="47"/>
        <v>239253.99999999907</v>
      </c>
      <c r="K117" s="63"/>
      <c r="L117" s="63"/>
    </row>
    <row r="118" spans="2:12" x14ac:dyDescent="0.4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2:12" x14ac:dyDescent="0.4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2:12" x14ac:dyDescent="0.4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2:12" x14ac:dyDescent="0.4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2:12" x14ac:dyDescent="0.4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2:12" x14ac:dyDescent="0.4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2:12" x14ac:dyDescent="0.4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2:12" x14ac:dyDescent="0.4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2:12" x14ac:dyDescent="0.4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2:12" x14ac:dyDescent="0.4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2:12" x14ac:dyDescent="0.4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2:12" x14ac:dyDescent="0.4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2:12" x14ac:dyDescent="0.4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2:12" x14ac:dyDescent="0.4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2:12" x14ac:dyDescent="0.4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2:12" x14ac:dyDescent="0.4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</sheetData>
  <mergeCells count="7">
    <mergeCell ref="B2:L2"/>
    <mergeCell ref="B4:L4"/>
    <mergeCell ref="B6:L6"/>
    <mergeCell ref="B49:F49"/>
    <mergeCell ref="B9:F9"/>
    <mergeCell ref="B48:F48"/>
    <mergeCell ref="B8:F8"/>
  </mergeCells>
  <pageMargins left="0.7" right="0.7" top="0.75" bottom="0.75" header="0.3" footer="0.3"/>
  <pageSetup paperSize="9" scale="61" fitToHeight="0" orientation="landscape" r:id="rId1"/>
  <rowBreaks count="3" manualBreakCount="3">
    <brk id="44" min="1" max="11" man="1"/>
    <brk id="47" min="1" max="11" man="1"/>
    <brk id="95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topLeftCell="A13" zoomScaleNormal="100" workbookViewId="0">
      <selection activeCell="D47" sqref="D47"/>
    </sheetView>
  </sheetViews>
  <sheetFormatPr defaultRowHeight="14.6" x14ac:dyDescent="0.4"/>
  <cols>
    <col min="2" max="2" width="37.69140625" customWidth="1"/>
    <col min="3" max="6" width="25.3046875" customWidth="1"/>
    <col min="7" max="8" width="15.69140625" customWidth="1"/>
  </cols>
  <sheetData>
    <row r="1" spans="2:11" ht="17.600000000000001" x14ac:dyDescent="0.4">
      <c r="B1" s="3"/>
      <c r="C1" s="3"/>
      <c r="D1" s="3"/>
      <c r="E1" s="3"/>
      <c r="F1" s="4"/>
      <c r="G1" s="4"/>
      <c r="H1" s="4"/>
    </row>
    <row r="2" spans="2:11" ht="15.75" customHeight="1" x14ac:dyDescent="0.4">
      <c r="B2" s="137" t="s">
        <v>46</v>
      </c>
      <c r="C2" s="137"/>
      <c r="D2" s="137"/>
      <c r="E2" s="137"/>
      <c r="F2" s="137"/>
      <c r="G2" s="137"/>
      <c r="H2" s="137"/>
    </row>
    <row r="3" spans="2:11" ht="17.600000000000001" x14ac:dyDescent="0.4">
      <c r="B3" s="3"/>
      <c r="C3" s="3"/>
      <c r="D3" s="3"/>
      <c r="E3" s="3"/>
      <c r="F3" s="4"/>
      <c r="G3" s="4"/>
      <c r="H3" s="4"/>
    </row>
    <row r="4" spans="2:11" ht="33.75" customHeight="1" x14ac:dyDescent="0.4">
      <c r="B4" s="37" t="s">
        <v>8</v>
      </c>
      <c r="C4" s="37" t="s">
        <v>27</v>
      </c>
      <c r="D4" s="37" t="s">
        <v>61</v>
      </c>
      <c r="E4" s="37" t="s">
        <v>58</v>
      </c>
      <c r="F4" s="37" t="s">
        <v>28</v>
      </c>
      <c r="G4" s="37" t="s">
        <v>29</v>
      </c>
      <c r="H4" s="37" t="s">
        <v>59</v>
      </c>
    </row>
    <row r="5" spans="2:11" x14ac:dyDescent="0.4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43</v>
      </c>
      <c r="H5" s="37" t="s">
        <v>44</v>
      </c>
    </row>
    <row r="6" spans="2:11" s="51" customFormat="1" x14ac:dyDescent="0.4">
      <c r="B6" s="8" t="s">
        <v>55</v>
      </c>
      <c r="C6" s="62">
        <f>C7+C10+C12+C14+C19</f>
        <v>6533676.7499999991</v>
      </c>
      <c r="D6" s="62">
        <f t="shared" ref="D6:F6" si="0">D7+D10+D12+D14+D19</f>
        <v>12523811</v>
      </c>
      <c r="E6" s="62">
        <f t="shared" si="0"/>
        <v>12523811</v>
      </c>
      <c r="F6" s="62">
        <f t="shared" si="0"/>
        <v>5742840.3600000003</v>
      </c>
      <c r="G6" s="76">
        <f>F6/C6</f>
        <v>0.87895997609615462</v>
      </c>
      <c r="H6" s="76">
        <f>F6/E6</f>
        <v>0.4585537389537418</v>
      </c>
    </row>
    <row r="7" spans="2:11" s="51" customFormat="1" x14ac:dyDescent="0.4">
      <c r="B7" s="8" t="s">
        <v>19</v>
      </c>
      <c r="C7" s="56">
        <f>SUM(C8:C9)</f>
        <v>3084763.2199999997</v>
      </c>
      <c r="D7" s="56">
        <f t="shared" ref="D7:F7" si="1">SUM(D8:D9)</f>
        <v>7318224</v>
      </c>
      <c r="E7" s="56">
        <f t="shared" si="1"/>
        <v>7318224</v>
      </c>
      <c r="F7" s="56">
        <f t="shared" si="1"/>
        <v>2962636.13</v>
      </c>
      <c r="G7" s="76">
        <f t="shared" ref="G7:G33" si="2">F7/C7</f>
        <v>0.96040957399641202</v>
      </c>
      <c r="H7" s="76">
        <f t="shared" ref="H7:H20" si="3">F7/E7</f>
        <v>0.40482993278150542</v>
      </c>
    </row>
    <row r="8" spans="2:11" x14ac:dyDescent="0.4">
      <c r="B8" s="22" t="s">
        <v>20</v>
      </c>
      <c r="C8" s="53">
        <v>2567086.71</v>
      </c>
      <c r="D8" s="53">
        <v>6883465</v>
      </c>
      <c r="E8" s="53">
        <v>6883465</v>
      </c>
      <c r="F8" s="60">
        <v>2661030.02</v>
      </c>
      <c r="G8" s="68">
        <f t="shared" si="2"/>
        <v>1.036595300670619</v>
      </c>
      <c r="H8" s="68">
        <f t="shared" si="3"/>
        <v>0.38658292299009295</v>
      </c>
    </row>
    <row r="9" spans="2:11" x14ac:dyDescent="0.4">
      <c r="B9" s="23" t="s">
        <v>21</v>
      </c>
      <c r="C9" s="53">
        <v>517676.51</v>
      </c>
      <c r="D9" s="53">
        <v>434759</v>
      </c>
      <c r="E9" s="53">
        <v>434759</v>
      </c>
      <c r="F9" s="60">
        <v>301606.11</v>
      </c>
      <c r="G9" s="68">
        <f t="shared" si="2"/>
        <v>0.58261501956115413</v>
      </c>
      <c r="H9" s="68">
        <f t="shared" si="3"/>
        <v>0.69373172263253891</v>
      </c>
    </row>
    <row r="10" spans="2:11" s="51" customFormat="1" x14ac:dyDescent="0.4">
      <c r="B10" s="8" t="s">
        <v>22</v>
      </c>
      <c r="C10" s="56">
        <f>C11</f>
        <v>325966.96999999997</v>
      </c>
      <c r="D10" s="56">
        <f t="shared" ref="D10:F10" si="4">D11</f>
        <v>571223</v>
      </c>
      <c r="E10" s="56">
        <f t="shared" si="4"/>
        <v>571223</v>
      </c>
      <c r="F10" s="56">
        <f t="shared" si="4"/>
        <v>380970.02</v>
      </c>
      <c r="G10" s="76">
        <f t="shared" si="2"/>
        <v>1.1687381086494746</v>
      </c>
      <c r="H10" s="76">
        <f t="shared" si="3"/>
        <v>0.66693746575330481</v>
      </c>
    </row>
    <row r="11" spans="2:11" x14ac:dyDescent="0.4">
      <c r="B11" s="24" t="s">
        <v>23</v>
      </c>
      <c r="C11" s="53">
        <v>325966.96999999997</v>
      </c>
      <c r="D11" s="53">
        <v>571223</v>
      </c>
      <c r="E11" s="53">
        <v>571223</v>
      </c>
      <c r="F11" s="60">
        <v>380970.02</v>
      </c>
      <c r="G11" s="68">
        <f t="shared" si="2"/>
        <v>1.1687381086494746</v>
      </c>
      <c r="H11" s="68">
        <f t="shared" si="3"/>
        <v>0.66693746575330481</v>
      </c>
    </row>
    <row r="12" spans="2:11" s="51" customFormat="1" x14ac:dyDescent="0.4">
      <c r="B12" s="8" t="s">
        <v>173</v>
      </c>
      <c r="C12" s="56">
        <f>C13</f>
        <v>16.07</v>
      </c>
      <c r="D12" s="56">
        <f t="shared" ref="D12:F12" si="5">D13</f>
        <v>48494</v>
      </c>
      <c r="E12" s="56">
        <f t="shared" si="5"/>
        <v>48494</v>
      </c>
      <c r="F12" s="56">
        <f t="shared" si="5"/>
        <v>7776.64</v>
      </c>
      <c r="G12" s="76">
        <f t="shared" si="2"/>
        <v>483.92283758556317</v>
      </c>
      <c r="H12" s="76">
        <f t="shared" si="3"/>
        <v>0.16036293149668002</v>
      </c>
    </row>
    <row r="13" spans="2:11" x14ac:dyDescent="0.4">
      <c r="B13" s="24" t="s">
        <v>174</v>
      </c>
      <c r="C13" s="53">
        <v>16.07</v>
      </c>
      <c r="D13" s="53">
        <v>48494</v>
      </c>
      <c r="E13" s="53">
        <v>48494</v>
      </c>
      <c r="F13" s="60">
        <v>7776.64</v>
      </c>
      <c r="G13" s="68">
        <f t="shared" si="2"/>
        <v>483.92283758556317</v>
      </c>
      <c r="H13" s="68">
        <f t="shared" si="3"/>
        <v>0.16036293149668002</v>
      </c>
    </row>
    <row r="14" spans="2:11" s="51" customFormat="1" x14ac:dyDescent="0.4">
      <c r="B14" s="8" t="s">
        <v>175</v>
      </c>
      <c r="C14" s="56">
        <f>SUM(C15:C18)</f>
        <v>3121251.77</v>
      </c>
      <c r="D14" s="56">
        <f t="shared" ref="D14" si="6">SUM(D15:D18)</f>
        <v>4584941</v>
      </c>
      <c r="E14" s="56">
        <f t="shared" ref="E14" si="7">SUM(E15:E18)</f>
        <v>4584941</v>
      </c>
      <c r="F14" s="56">
        <f t="shared" ref="F14" si="8">SUM(F15:F18)</f>
        <v>2391294.83</v>
      </c>
      <c r="G14" s="76">
        <f t="shared" si="2"/>
        <v>0.76613327158802058</v>
      </c>
      <c r="H14" s="76">
        <f t="shared" si="3"/>
        <v>0.52155411160143605</v>
      </c>
    </row>
    <row r="15" spans="2:11" x14ac:dyDescent="0.4">
      <c r="B15" s="24" t="s">
        <v>176</v>
      </c>
      <c r="C15" s="83">
        <v>112905.52</v>
      </c>
      <c r="D15" s="60">
        <v>493710</v>
      </c>
      <c r="E15" s="60">
        <v>493710</v>
      </c>
      <c r="F15" s="60">
        <v>322232.64</v>
      </c>
      <c r="G15" s="68">
        <f t="shared" si="2"/>
        <v>2.8540025323828275</v>
      </c>
      <c r="H15" s="68">
        <f t="shared" si="3"/>
        <v>0.65267594336756396</v>
      </c>
    </row>
    <row r="16" spans="2:11" ht="15" customHeight="1" x14ac:dyDescent="0.4">
      <c r="B16" s="24" t="s">
        <v>177</v>
      </c>
      <c r="C16" s="82">
        <v>74821.27</v>
      </c>
      <c r="D16" s="60">
        <v>465193</v>
      </c>
      <c r="E16" s="78">
        <v>465193</v>
      </c>
      <c r="F16" s="78">
        <v>374770.95</v>
      </c>
      <c r="G16" s="80">
        <f t="shared" si="2"/>
        <v>5.0088825009252052</v>
      </c>
      <c r="H16" s="77">
        <f t="shared" si="3"/>
        <v>0.8056246547132051</v>
      </c>
      <c r="I16" s="32"/>
      <c r="J16" s="32"/>
      <c r="K16" s="32"/>
    </row>
    <row r="17" spans="1:11" ht="25.75" x14ac:dyDescent="0.4">
      <c r="B17" s="24" t="s">
        <v>178</v>
      </c>
      <c r="C17" s="82">
        <v>2933524.98</v>
      </c>
      <c r="D17" s="60">
        <v>2434803</v>
      </c>
      <c r="E17" s="78">
        <v>2434803</v>
      </c>
      <c r="F17" s="82">
        <v>1687888.51</v>
      </c>
      <c r="G17" s="80">
        <f t="shared" si="2"/>
        <v>0.57537894563965841</v>
      </c>
      <c r="H17" s="77">
        <f t="shared" si="3"/>
        <v>0.69323411791426248</v>
      </c>
      <c r="I17" s="32"/>
      <c r="J17" s="32"/>
      <c r="K17" s="32"/>
    </row>
    <row r="18" spans="1:11" x14ac:dyDescent="0.4">
      <c r="B18" s="24" t="s">
        <v>179</v>
      </c>
      <c r="C18" s="82">
        <v>0</v>
      </c>
      <c r="D18" s="60">
        <v>1191235</v>
      </c>
      <c r="E18" s="78">
        <v>1191235</v>
      </c>
      <c r="F18" s="82">
        <v>6402.73</v>
      </c>
      <c r="G18" s="77">
        <v>0</v>
      </c>
      <c r="H18" s="77">
        <f t="shared" si="3"/>
        <v>5.3748672596087253E-3</v>
      </c>
      <c r="I18" s="32"/>
      <c r="J18" s="32"/>
      <c r="K18" s="32"/>
    </row>
    <row r="19" spans="1:11" s="51" customFormat="1" ht="37.299999999999997" x14ac:dyDescent="0.4">
      <c r="B19" s="8" t="s">
        <v>180</v>
      </c>
      <c r="C19" s="64">
        <f>C20</f>
        <v>1678.72</v>
      </c>
      <c r="D19" s="64">
        <f t="shared" ref="D19" si="9">D20</f>
        <v>929</v>
      </c>
      <c r="E19" s="64">
        <f t="shared" ref="E19" si="10">E20</f>
        <v>929</v>
      </c>
      <c r="F19" s="64">
        <f t="shared" ref="F19" si="11">F20</f>
        <v>162.74</v>
      </c>
      <c r="G19" s="76">
        <f t="shared" si="2"/>
        <v>9.6942908882958451E-2</v>
      </c>
      <c r="H19" s="76">
        <f t="shared" si="3"/>
        <v>0.17517761033369214</v>
      </c>
    </row>
    <row r="20" spans="1:11" ht="38.6" x14ac:dyDescent="0.4">
      <c r="B20" s="24" t="s">
        <v>261</v>
      </c>
      <c r="C20" s="60">
        <v>1678.72</v>
      </c>
      <c r="D20" s="60">
        <v>929</v>
      </c>
      <c r="E20" s="60">
        <v>929</v>
      </c>
      <c r="F20" s="60">
        <v>162.74</v>
      </c>
      <c r="G20" s="68">
        <f t="shared" si="2"/>
        <v>9.6942908882958451E-2</v>
      </c>
      <c r="H20" s="68">
        <f t="shared" si="3"/>
        <v>0.17517761033369214</v>
      </c>
    </row>
    <row r="21" spans="1:11" x14ac:dyDescent="0.4">
      <c r="A21" s="50"/>
      <c r="B21" s="81"/>
      <c r="C21" s="73"/>
      <c r="D21" s="73"/>
      <c r="E21" s="73"/>
      <c r="F21" s="73"/>
      <c r="G21" s="74"/>
      <c r="H21" s="74"/>
      <c r="I21" s="50"/>
    </row>
    <row r="22" spans="1:11" s="51" customFormat="1" ht="15.75" customHeight="1" x14ac:dyDescent="0.4">
      <c r="B22" s="8" t="s">
        <v>56</v>
      </c>
      <c r="C22" s="56">
        <f>C23+C26+C28+C30+C35</f>
        <v>6638991.6899999995</v>
      </c>
      <c r="D22" s="56">
        <f t="shared" ref="D22:F22" si="12">D23+D26+D28+D30+D35</f>
        <v>13079531</v>
      </c>
      <c r="E22" s="56">
        <f t="shared" si="12"/>
        <v>13079531</v>
      </c>
      <c r="F22" s="56">
        <f t="shared" si="12"/>
        <v>5503586.3599999994</v>
      </c>
      <c r="G22" s="76">
        <f t="shared" si="2"/>
        <v>0.82897925121517957</v>
      </c>
      <c r="H22" s="76">
        <f t="shared" ref="H22:H36" si="13">F22/E22</f>
        <v>0.42077857073009722</v>
      </c>
    </row>
    <row r="23" spans="1:11" s="51" customFormat="1" ht="15.75" customHeight="1" x14ac:dyDescent="0.4">
      <c r="B23" s="8" t="s">
        <v>19</v>
      </c>
      <c r="C23" s="56">
        <f>SUM(C24:C25)</f>
        <v>3084763.2199999997</v>
      </c>
      <c r="D23" s="56">
        <f t="shared" ref="D23:F23" si="14">SUM(D24:D25)</f>
        <v>7318224</v>
      </c>
      <c r="E23" s="56">
        <f t="shared" si="14"/>
        <v>7318224</v>
      </c>
      <c r="F23" s="56">
        <f t="shared" si="14"/>
        <v>2962636.13</v>
      </c>
      <c r="G23" s="76">
        <f t="shared" si="2"/>
        <v>0.96040957399641202</v>
      </c>
      <c r="H23" s="76">
        <f t="shared" si="13"/>
        <v>0.40482993278150542</v>
      </c>
    </row>
    <row r="24" spans="1:11" x14ac:dyDescent="0.4">
      <c r="B24" s="22" t="s">
        <v>20</v>
      </c>
      <c r="C24" s="53">
        <v>2567086.71</v>
      </c>
      <c r="D24" s="53">
        <v>6883465</v>
      </c>
      <c r="E24" s="53">
        <v>6883465</v>
      </c>
      <c r="F24" s="60">
        <v>2661030.02</v>
      </c>
      <c r="G24" s="68">
        <f t="shared" si="2"/>
        <v>1.036595300670619</v>
      </c>
      <c r="H24" s="68">
        <f t="shared" si="13"/>
        <v>0.38658292299009295</v>
      </c>
    </row>
    <row r="25" spans="1:11" x14ac:dyDescent="0.4">
      <c r="B25" s="23" t="s">
        <v>21</v>
      </c>
      <c r="C25" s="53">
        <v>517676.51</v>
      </c>
      <c r="D25" s="53">
        <v>434759</v>
      </c>
      <c r="E25" s="53">
        <v>434759</v>
      </c>
      <c r="F25" s="60">
        <v>301606.11</v>
      </c>
      <c r="G25" s="68">
        <f t="shared" si="2"/>
        <v>0.58261501956115413</v>
      </c>
      <c r="H25" s="68">
        <f t="shared" si="13"/>
        <v>0.69373172263253891</v>
      </c>
    </row>
    <row r="26" spans="1:11" s="51" customFormat="1" x14ac:dyDescent="0.4">
      <c r="B26" s="8" t="s">
        <v>22</v>
      </c>
      <c r="C26" s="56">
        <f>C27</f>
        <v>501570.71</v>
      </c>
      <c r="D26" s="56">
        <f t="shared" ref="D26:F26" si="15">D27</f>
        <v>1071073</v>
      </c>
      <c r="E26" s="56">
        <f t="shared" si="15"/>
        <v>1071073</v>
      </c>
      <c r="F26" s="56">
        <f t="shared" si="15"/>
        <v>392471.76</v>
      </c>
      <c r="G26" s="76">
        <f t="shared" si="2"/>
        <v>0.78248540469996741</v>
      </c>
      <c r="H26" s="76">
        <f t="shared" si="13"/>
        <v>0.36642858143189122</v>
      </c>
    </row>
    <row r="27" spans="1:11" x14ac:dyDescent="0.4">
      <c r="B27" s="24" t="s">
        <v>23</v>
      </c>
      <c r="C27" s="53">
        <v>501570.71</v>
      </c>
      <c r="D27" s="53">
        <v>1071073</v>
      </c>
      <c r="E27" s="53">
        <v>1071073</v>
      </c>
      <c r="F27" s="60">
        <v>392471.76</v>
      </c>
      <c r="G27" s="68">
        <f t="shared" si="2"/>
        <v>0.78248540469996741</v>
      </c>
      <c r="H27" s="68">
        <f t="shared" si="13"/>
        <v>0.36642858143189122</v>
      </c>
    </row>
    <row r="28" spans="1:11" s="51" customFormat="1" x14ac:dyDescent="0.4">
      <c r="B28" s="8" t="s">
        <v>173</v>
      </c>
      <c r="C28" s="56">
        <f>C29</f>
        <v>9239.65</v>
      </c>
      <c r="D28" s="56">
        <f t="shared" ref="D28:F28" si="16">D29</f>
        <v>48444</v>
      </c>
      <c r="E28" s="56">
        <f t="shared" si="16"/>
        <v>48444</v>
      </c>
      <c r="F28" s="56">
        <f t="shared" si="16"/>
        <v>17704.89</v>
      </c>
      <c r="G28" s="76">
        <f t="shared" si="2"/>
        <v>1.9161862191749688</v>
      </c>
      <c r="H28" s="76">
        <f t="shared" si="13"/>
        <v>0.36547126579142925</v>
      </c>
    </row>
    <row r="29" spans="1:11" x14ac:dyDescent="0.4">
      <c r="B29" s="24" t="s">
        <v>174</v>
      </c>
      <c r="C29" s="53">
        <v>9239.65</v>
      </c>
      <c r="D29" s="53">
        <v>48444</v>
      </c>
      <c r="E29" s="53">
        <v>48444</v>
      </c>
      <c r="F29" s="60">
        <v>17704.89</v>
      </c>
      <c r="G29" s="68">
        <f t="shared" si="2"/>
        <v>1.9161862191749688</v>
      </c>
      <c r="H29" s="68">
        <f t="shared" si="13"/>
        <v>0.36547126579142925</v>
      </c>
    </row>
    <row r="30" spans="1:11" s="51" customFormat="1" x14ac:dyDescent="0.4">
      <c r="B30" s="8" t="s">
        <v>175</v>
      </c>
      <c r="C30" s="56">
        <f>SUM(C31:C34)</f>
        <v>3043418.11</v>
      </c>
      <c r="D30" s="56">
        <f t="shared" ref="D30:F30" si="17">SUM(D31:D34)</f>
        <v>4640861</v>
      </c>
      <c r="E30" s="56">
        <f t="shared" si="17"/>
        <v>4640861</v>
      </c>
      <c r="F30" s="56">
        <f t="shared" si="17"/>
        <v>2130773.58</v>
      </c>
      <c r="G30" s="76">
        <f t="shared" si="2"/>
        <v>0.7001251563164288</v>
      </c>
      <c r="H30" s="76">
        <f t="shared" si="13"/>
        <v>0.45913324704187436</v>
      </c>
    </row>
    <row r="31" spans="1:11" x14ac:dyDescent="0.4">
      <c r="B31" s="24" t="s">
        <v>176</v>
      </c>
      <c r="C31" s="60">
        <v>29737.81</v>
      </c>
      <c r="D31" s="60">
        <v>536410</v>
      </c>
      <c r="E31" s="60">
        <v>536410</v>
      </c>
      <c r="F31" s="60">
        <v>211476.13</v>
      </c>
      <c r="G31" s="68">
        <f t="shared" si="2"/>
        <v>7.1113552073942232</v>
      </c>
      <c r="H31" s="68">
        <f t="shared" si="13"/>
        <v>0.3942434518372141</v>
      </c>
    </row>
    <row r="32" spans="1:11" ht="15" customHeight="1" x14ac:dyDescent="0.4">
      <c r="B32" s="24" t="s">
        <v>177</v>
      </c>
      <c r="C32" s="78">
        <v>80155.28</v>
      </c>
      <c r="D32" s="60">
        <v>478413</v>
      </c>
      <c r="E32" s="78">
        <v>478413</v>
      </c>
      <c r="F32" s="78">
        <v>225006.21</v>
      </c>
      <c r="G32" s="80">
        <f t="shared" si="2"/>
        <v>2.8071289876350005</v>
      </c>
      <c r="H32" s="80">
        <f t="shared" si="13"/>
        <v>0.4703179261433113</v>
      </c>
      <c r="I32" s="32"/>
      <c r="J32" s="32"/>
      <c r="K32" s="32"/>
    </row>
    <row r="33" spans="2:11" ht="25.75" x14ac:dyDescent="0.4">
      <c r="B33" s="24" t="s">
        <v>178</v>
      </c>
      <c r="C33" s="82">
        <v>2933525.02</v>
      </c>
      <c r="D33" s="60">
        <v>2434803</v>
      </c>
      <c r="E33" s="60">
        <v>2434803</v>
      </c>
      <c r="F33" s="60">
        <v>1687888.51</v>
      </c>
      <c r="G33" s="80">
        <f t="shared" si="2"/>
        <v>0.57537893779409455</v>
      </c>
      <c r="H33" s="80">
        <f t="shared" si="13"/>
        <v>0.69323411791426248</v>
      </c>
      <c r="I33" s="32"/>
      <c r="J33" s="32"/>
      <c r="K33" s="32"/>
    </row>
    <row r="34" spans="2:11" x14ac:dyDescent="0.4">
      <c r="B34" s="24" t="s">
        <v>179</v>
      </c>
      <c r="C34" s="78">
        <v>0</v>
      </c>
      <c r="D34" s="60">
        <v>1191235</v>
      </c>
      <c r="E34" s="78">
        <v>1191235</v>
      </c>
      <c r="F34" s="78">
        <v>6402.73</v>
      </c>
      <c r="G34" s="77">
        <v>0</v>
      </c>
      <c r="H34" s="77">
        <f t="shared" si="13"/>
        <v>5.3748672596087253E-3</v>
      </c>
      <c r="I34" s="32"/>
      <c r="J34" s="32"/>
      <c r="K34" s="32"/>
    </row>
    <row r="35" spans="2:11" s="51" customFormat="1" ht="37.299999999999997" x14ac:dyDescent="0.4">
      <c r="B35" s="8" t="s">
        <v>180</v>
      </c>
      <c r="C35" s="64">
        <f>C36</f>
        <v>0</v>
      </c>
      <c r="D35" s="64">
        <f t="shared" ref="D35:F35" si="18">D36</f>
        <v>929</v>
      </c>
      <c r="E35" s="64">
        <f t="shared" si="18"/>
        <v>929</v>
      </c>
      <c r="F35" s="64">
        <f t="shared" si="18"/>
        <v>0</v>
      </c>
      <c r="G35" s="76">
        <v>0</v>
      </c>
      <c r="H35" s="76">
        <f t="shared" si="13"/>
        <v>0</v>
      </c>
    </row>
    <row r="36" spans="2:11" ht="38.6" x14ac:dyDescent="0.4">
      <c r="B36" s="24" t="s">
        <v>261</v>
      </c>
      <c r="C36" s="60">
        <v>0</v>
      </c>
      <c r="D36" s="60">
        <v>929</v>
      </c>
      <c r="E36" s="60">
        <v>929</v>
      </c>
      <c r="F36" s="60">
        <v>0</v>
      </c>
      <c r="G36" s="68">
        <v>0</v>
      </c>
      <c r="H36" s="68">
        <f t="shared" si="13"/>
        <v>0</v>
      </c>
    </row>
    <row r="38" spans="2:11" x14ac:dyDescent="0.4">
      <c r="C38" s="84"/>
      <c r="D38" s="84"/>
      <c r="E38" s="84"/>
      <c r="F38" s="84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B7" sqref="B7"/>
    </sheetView>
  </sheetViews>
  <sheetFormatPr defaultRowHeight="14.6" x14ac:dyDescent="0.4"/>
  <cols>
    <col min="2" max="2" width="37.69140625" customWidth="1"/>
    <col min="3" max="6" width="25.3046875" customWidth="1"/>
    <col min="7" max="8" width="15.69140625" customWidth="1"/>
  </cols>
  <sheetData>
    <row r="1" spans="2:8" ht="17.600000000000001" x14ac:dyDescent="0.4">
      <c r="B1" s="16"/>
      <c r="C1" s="16"/>
      <c r="D1" s="16"/>
      <c r="E1" s="16"/>
      <c r="F1" s="4"/>
      <c r="G1" s="4"/>
      <c r="H1" s="4"/>
    </row>
    <row r="2" spans="2:8" ht="15.75" customHeight="1" x14ac:dyDescent="0.4">
      <c r="B2" s="137" t="s">
        <v>47</v>
      </c>
      <c r="C2" s="137"/>
      <c r="D2" s="137"/>
      <c r="E2" s="137"/>
      <c r="F2" s="137"/>
      <c r="G2" s="137"/>
      <c r="H2" s="137"/>
    </row>
    <row r="3" spans="2:8" ht="17.600000000000001" x14ac:dyDescent="0.4">
      <c r="B3" s="16"/>
      <c r="C3" s="16"/>
      <c r="D3" s="16"/>
      <c r="E3" s="16"/>
      <c r="F3" s="4"/>
      <c r="G3" s="4"/>
      <c r="H3" s="4"/>
    </row>
    <row r="4" spans="2:8" ht="24.9" x14ac:dyDescent="0.4">
      <c r="B4" s="37" t="s">
        <v>8</v>
      </c>
      <c r="C4" s="37" t="s">
        <v>68</v>
      </c>
      <c r="D4" s="37" t="s">
        <v>61</v>
      </c>
      <c r="E4" s="37" t="s">
        <v>58</v>
      </c>
      <c r="F4" s="37" t="s">
        <v>69</v>
      </c>
      <c r="G4" s="37" t="s">
        <v>29</v>
      </c>
      <c r="H4" s="37" t="s">
        <v>59</v>
      </c>
    </row>
    <row r="5" spans="2:8" x14ac:dyDescent="0.4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43</v>
      </c>
      <c r="H5" s="39" t="s">
        <v>44</v>
      </c>
    </row>
    <row r="6" spans="2:8" ht="15.75" customHeight="1" x14ac:dyDescent="0.4">
      <c r="B6" s="8" t="s">
        <v>56</v>
      </c>
      <c r="C6" s="56">
        <f>C7</f>
        <v>6638991.6900000004</v>
      </c>
      <c r="D6" s="56">
        <f t="shared" ref="D6:F7" si="0">D7</f>
        <v>13079531</v>
      </c>
      <c r="E6" s="56">
        <f t="shared" si="0"/>
        <v>13079531</v>
      </c>
      <c r="F6" s="56">
        <f t="shared" si="0"/>
        <v>5503586.3600000003</v>
      </c>
      <c r="G6" s="76">
        <f>F6/C6</f>
        <v>0.82897925121517968</v>
      </c>
      <c r="H6" s="76">
        <f>F6/D6</f>
        <v>0.42077857073009728</v>
      </c>
    </row>
    <row r="7" spans="2:8" ht="15.75" customHeight="1" x14ac:dyDescent="0.4">
      <c r="B7" s="8" t="s">
        <v>9</v>
      </c>
      <c r="C7" s="56">
        <f>C8</f>
        <v>6638991.6900000004</v>
      </c>
      <c r="D7" s="56">
        <f t="shared" si="0"/>
        <v>13079531</v>
      </c>
      <c r="E7" s="56">
        <f t="shared" si="0"/>
        <v>13079531</v>
      </c>
      <c r="F7" s="56">
        <f t="shared" si="0"/>
        <v>5503586.3600000003</v>
      </c>
      <c r="G7" s="76">
        <f t="shared" ref="G7:G8" si="1">F7/C7</f>
        <v>0.82897925121517968</v>
      </c>
      <c r="H7" s="76">
        <f t="shared" ref="H7:H8" si="2">F7/D7</f>
        <v>0.42077857073009728</v>
      </c>
    </row>
    <row r="8" spans="2:8" x14ac:dyDescent="0.4">
      <c r="B8" s="21" t="s">
        <v>10</v>
      </c>
      <c r="C8" s="53">
        <v>6638991.6900000004</v>
      </c>
      <c r="D8" s="53">
        <v>13079531</v>
      </c>
      <c r="E8" s="53">
        <v>13079531</v>
      </c>
      <c r="F8" s="60">
        <v>5503586.3600000003</v>
      </c>
      <c r="G8" s="68">
        <f t="shared" si="1"/>
        <v>0.82897925121517968</v>
      </c>
      <c r="H8" s="68">
        <f t="shared" si="2"/>
        <v>0.42077857073009728</v>
      </c>
    </row>
    <row r="10" spans="2:8" x14ac:dyDescent="0.4">
      <c r="B10" s="32"/>
      <c r="C10" s="32"/>
      <c r="D10" s="32"/>
      <c r="E10" s="32"/>
      <c r="F10" s="32"/>
      <c r="G10" s="32"/>
      <c r="H10" s="32"/>
    </row>
    <row r="11" spans="2:8" x14ac:dyDescent="0.4">
      <c r="B11" s="32"/>
      <c r="C11" s="32"/>
      <c r="D11" s="32"/>
      <c r="E11" s="32"/>
      <c r="F11" s="32"/>
      <c r="G11" s="32"/>
      <c r="H11" s="32"/>
    </row>
    <row r="12" spans="2:8" x14ac:dyDescent="0.4">
      <c r="B12" s="32"/>
      <c r="C12" s="32"/>
      <c r="D12" s="32"/>
      <c r="E12" s="32"/>
      <c r="F12" s="32"/>
      <c r="G12" s="32"/>
      <c r="H12" s="32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1"/>
  <sheetViews>
    <sheetView workbookViewId="0">
      <selection activeCell="G19" sqref="G19:J19"/>
    </sheetView>
  </sheetViews>
  <sheetFormatPr defaultRowHeight="14.6" x14ac:dyDescent="0.4"/>
  <cols>
    <col min="2" max="2" width="7.3828125" bestFit="1" customWidth="1"/>
    <col min="3" max="3" width="8.3828125" bestFit="1" customWidth="1"/>
    <col min="4" max="4" width="8.3828125" customWidth="1"/>
    <col min="5" max="5" width="5.3828125" bestFit="1" customWidth="1"/>
    <col min="6" max="10" width="25.3046875" customWidth="1"/>
    <col min="11" max="12" width="15.69140625" customWidth="1"/>
  </cols>
  <sheetData>
    <row r="1" spans="2:12" ht="18" customHeight="1" x14ac:dyDescent="0.4">
      <c r="B1" s="3"/>
      <c r="C1" s="3"/>
      <c r="D1" s="16"/>
      <c r="E1" s="3"/>
      <c r="F1" s="3"/>
      <c r="G1" s="3"/>
      <c r="H1" s="3"/>
      <c r="I1" s="3"/>
      <c r="J1" s="3"/>
      <c r="K1" s="3"/>
      <c r="L1" s="16"/>
    </row>
    <row r="2" spans="2:12" ht="15.75" customHeight="1" x14ac:dyDescent="0.4">
      <c r="B2" s="137" t="s">
        <v>14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7.600000000000001" x14ac:dyDescent="0.4">
      <c r="B3" s="3"/>
      <c r="C3" s="3"/>
      <c r="D3" s="16"/>
      <c r="E3" s="3"/>
      <c r="F3" s="3"/>
      <c r="G3" s="3"/>
      <c r="H3" s="3"/>
      <c r="I3" s="3"/>
      <c r="J3" s="4"/>
      <c r="K3" s="4"/>
      <c r="L3" s="4"/>
    </row>
    <row r="4" spans="2:12" ht="18" customHeight="1" x14ac:dyDescent="0.4">
      <c r="B4" s="137" t="s">
        <v>63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2" ht="15.75" customHeight="1" x14ac:dyDescent="0.4">
      <c r="B5" s="137" t="s">
        <v>48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2:12" ht="17.600000000000001" x14ac:dyDescent="0.4">
      <c r="B6" s="3"/>
      <c r="C6" s="3"/>
      <c r="D6" s="16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4">
      <c r="B7" s="161" t="s">
        <v>8</v>
      </c>
      <c r="C7" s="162"/>
      <c r="D7" s="162"/>
      <c r="E7" s="162"/>
      <c r="F7" s="163"/>
      <c r="G7" s="40" t="s">
        <v>27</v>
      </c>
      <c r="H7" s="40" t="s">
        <v>61</v>
      </c>
      <c r="I7" s="40" t="s">
        <v>58</v>
      </c>
      <c r="J7" s="40" t="s">
        <v>28</v>
      </c>
      <c r="K7" s="40" t="s">
        <v>29</v>
      </c>
      <c r="L7" s="40" t="s">
        <v>59</v>
      </c>
    </row>
    <row r="8" spans="2:12" x14ac:dyDescent="0.4">
      <c r="B8" s="161">
        <v>1</v>
      </c>
      <c r="C8" s="162"/>
      <c r="D8" s="162"/>
      <c r="E8" s="162"/>
      <c r="F8" s="163"/>
      <c r="G8" s="41">
        <v>2</v>
      </c>
      <c r="H8" s="41">
        <v>3</v>
      </c>
      <c r="I8" s="41">
        <v>4</v>
      </c>
      <c r="J8" s="41">
        <v>5</v>
      </c>
      <c r="K8" s="41" t="s">
        <v>43</v>
      </c>
      <c r="L8" s="41" t="s">
        <v>44</v>
      </c>
    </row>
    <row r="9" spans="2:12" ht="24.9" x14ac:dyDescent="0.4">
      <c r="B9" s="8">
        <v>8</v>
      </c>
      <c r="C9" s="8"/>
      <c r="D9" s="8"/>
      <c r="E9" s="8"/>
      <c r="F9" s="8" t="s">
        <v>11</v>
      </c>
      <c r="G9" s="53">
        <f>G10</f>
        <v>22803.11</v>
      </c>
      <c r="H9" s="53">
        <f t="shared" ref="H9:I11" si="0">H10</f>
        <v>0</v>
      </c>
      <c r="I9" s="53">
        <f t="shared" si="0"/>
        <v>0</v>
      </c>
      <c r="J9" s="53">
        <f>J10</f>
        <v>0</v>
      </c>
      <c r="K9" s="75">
        <f>J9/G9</f>
        <v>0</v>
      </c>
      <c r="L9" s="75">
        <v>0</v>
      </c>
    </row>
    <row r="10" spans="2:12" ht="24.9" x14ac:dyDescent="0.4">
      <c r="B10" s="8"/>
      <c r="C10" s="13">
        <v>83</v>
      </c>
      <c r="D10" s="13"/>
      <c r="E10" s="13"/>
      <c r="F10" s="13" t="s">
        <v>167</v>
      </c>
      <c r="G10" s="53">
        <f>G11</f>
        <v>22803.11</v>
      </c>
      <c r="H10" s="53">
        <f t="shared" si="0"/>
        <v>0</v>
      </c>
      <c r="I10" s="53">
        <f t="shared" si="0"/>
        <v>0</v>
      </c>
      <c r="J10" s="53">
        <f t="shared" ref="J10:J11" si="1">J11</f>
        <v>0</v>
      </c>
      <c r="K10" s="75">
        <f t="shared" ref="K10:K12" si="2">J10/G10</f>
        <v>0</v>
      </c>
      <c r="L10" s="75">
        <v>0</v>
      </c>
    </row>
    <row r="11" spans="2:12" ht="49.75" x14ac:dyDescent="0.4">
      <c r="B11" s="9"/>
      <c r="C11" s="9"/>
      <c r="D11" s="9">
        <v>833</v>
      </c>
      <c r="E11" s="9"/>
      <c r="F11" s="25" t="s">
        <v>168</v>
      </c>
      <c r="G11" s="53">
        <f>G12</f>
        <v>22803.11</v>
      </c>
      <c r="H11" s="53">
        <f t="shared" si="0"/>
        <v>0</v>
      </c>
      <c r="I11" s="53">
        <f t="shared" si="0"/>
        <v>0</v>
      </c>
      <c r="J11" s="53">
        <f t="shared" si="1"/>
        <v>0</v>
      </c>
      <c r="K11" s="75">
        <f t="shared" si="2"/>
        <v>0</v>
      </c>
      <c r="L11" s="75">
        <v>0</v>
      </c>
    </row>
    <row r="12" spans="2:12" ht="49.75" x14ac:dyDescent="0.4">
      <c r="B12" s="9"/>
      <c r="C12" s="9"/>
      <c r="D12" s="9"/>
      <c r="E12" s="9">
        <v>8331</v>
      </c>
      <c r="F12" s="25" t="s">
        <v>169</v>
      </c>
      <c r="G12" s="53">
        <v>22803.11</v>
      </c>
      <c r="H12" s="53">
        <v>0</v>
      </c>
      <c r="I12" s="53">
        <v>0</v>
      </c>
      <c r="J12" s="54">
        <v>0</v>
      </c>
      <c r="K12" s="75">
        <f t="shared" si="2"/>
        <v>0</v>
      </c>
      <c r="L12" s="75">
        <v>0</v>
      </c>
    </row>
    <row r="13" spans="2:12" x14ac:dyDescent="0.4">
      <c r="B13" s="9"/>
      <c r="C13" s="9"/>
      <c r="D13" s="9"/>
      <c r="E13" s="10"/>
      <c r="F13" s="14"/>
      <c r="G13" s="53"/>
      <c r="H13" s="53"/>
      <c r="I13" s="53"/>
      <c r="J13" s="54"/>
      <c r="K13" s="75"/>
      <c r="L13" s="75"/>
    </row>
    <row r="14" spans="2:12" ht="24.9" x14ac:dyDescent="0.4">
      <c r="B14" s="11">
        <v>5</v>
      </c>
      <c r="C14" s="12"/>
      <c r="D14" s="12"/>
      <c r="E14" s="12"/>
      <c r="F14" s="17" t="s">
        <v>12</v>
      </c>
      <c r="G14" s="53">
        <f>G15</f>
        <v>0</v>
      </c>
      <c r="H14" s="53">
        <f t="shared" ref="H14:J16" si="3">H15</f>
        <v>0</v>
      </c>
      <c r="I14" s="53">
        <f t="shared" si="3"/>
        <v>0</v>
      </c>
      <c r="J14" s="53">
        <f t="shared" si="3"/>
        <v>0</v>
      </c>
      <c r="K14" s="75">
        <v>0</v>
      </c>
      <c r="L14" s="75">
        <v>0</v>
      </c>
    </row>
    <row r="15" spans="2:12" ht="24.9" x14ac:dyDescent="0.4">
      <c r="B15" s="13"/>
      <c r="C15" s="13">
        <v>54</v>
      </c>
      <c r="D15" s="13"/>
      <c r="E15" s="13"/>
      <c r="F15" s="18" t="s">
        <v>16</v>
      </c>
      <c r="G15" s="53">
        <f>G16</f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  <c r="K15" s="75">
        <v>0</v>
      </c>
      <c r="L15" s="75">
        <v>0</v>
      </c>
    </row>
    <row r="16" spans="2:12" ht="62.15" x14ac:dyDescent="0.4">
      <c r="B16" s="13"/>
      <c r="C16" s="13"/>
      <c r="D16" s="13">
        <v>541</v>
      </c>
      <c r="E16" s="25"/>
      <c r="F16" s="25" t="s">
        <v>49</v>
      </c>
      <c r="G16" s="53">
        <f>G17</f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75">
        <v>0</v>
      </c>
      <c r="L16" s="75">
        <v>0</v>
      </c>
    </row>
    <row r="17" spans="2:12" ht="37.299999999999997" x14ac:dyDescent="0.4">
      <c r="B17" s="13"/>
      <c r="C17" s="13"/>
      <c r="D17" s="13"/>
      <c r="E17" s="25">
        <v>5413</v>
      </c>
      <c r="F17" s="25" t="s">
        <v>50</v>
      </c>
      <c r="G17" s="53">
        <v>0</v>
      </c>
      <c r="H17" s="53">
        <v>0</v>
      </c>
      <c r="I17" s="58">
        <v>0</v>
      </c>
      <c r="J17" s="54">
        <v>0</v>
      </c>
      <c r="K17" s="75">
        <v>0</v>
      </c>
      <c r="L17" s="75">
        <v>0</v>
      </c>
    </row>
    <row r="19" spans="2:12" x14ac:dyDescent="0.4">
      <c r="B19" s="32"/>
      <c r="C19" s="32"/>
      <c r="D19" s="32"/>
      <c r="E19" s="32"/>
      <c r="F19" s="32"/>
      <c r="G19" s="133"/>
      <c r="H19" s="133"/>
      <c r="I19" s="133"/>
      <c r="J19" s="133"/>
      <c r="K19" s="32"/>
      <c r="L19" s="32"/>
    </row>
    <row r="20" spans="2:12" x14ac:dyDescent="0.4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2" x14ac:dyDescent="0.4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13"/>
  <sheetViews>
    <sheetView workbookViewId="0">
      <selection activeCell="B2" sqref="B2:H2"/>
    </sheetView>
  </sheetViews>
  <sheetFormatPr defaultRowHeight="14.6" x14ac:dyDescent="0.4"/>
  <cols>
    <col min="2" max="2" width="37.69140625" customWidth="1"/>
    <col min="3" max="6" width="25.3046875" customWidth="1"/>
    <col min="7" max="8" width="15.69140625" customWidth="1"/>
  </cols>
  <sheetData>
    <row r="1" spans="2:8" ht="17.600000000000001" x14ac:dyDescent="0.4">
      <c r="B1" s="16"/>
      <c r="C1" s="16"/>
      <c r="D1" s="16"/>
      <c r="E1" s="16"/>
      <c r="F1" s="4"/>
      <c r="G1" s="4"/>
      <c r="H1" s="4"/>
    </row>
    <row r="2" spans="2:8" ht="15.75" customHeight="1" x14ac:dyDescent="0.4">
      <c r="B2" s="137" t="s">
        <v>51</v>
      </c>
      <c r="C2" s="137"/>
      <c r="D2" s="137"/>
      <c r="E2" s="137"/>
      <c r="F2" s="137"/>
      <c r="G2" s="137"/>
      <c r="H2" s="137"/>
    </row>
    <row r="3" spans="2:8" ht="17.600000000000001" x14ac:dyDescent="0.4">
      <c r="B3" s="16"/>
      <c r="C3" s="16"/>
      <c r="D3" s="16"/>
      <c r="E3" s="16"/>
      <c r="F3" s="4"/>
      <c r="G3" s="4"/>
      <c r="H3" s="4"/>
    </row>
    <row r="4" spans="2:8" ht="24.9" x14ac:dyDescent="0.4">
      <c r="B4" s="37" t="s">
        <v>8</v>
      </c>
      <c r="C4" s="37" t="s">
        <v>65</v>
      </c>
      <c r="D4" s="37" t="s">
        <v>61</v>
      </c>
      <c r="E4" s="37" t="s">
        <v>58</v>
      </c>
      <c r="F4" s="37" t="s">
        <v>66</v>
      </c>
      <c r="G4" s="37" t="s">
        <v>29</v>
      </c>
      <c r="H4" s="37" t="s">
        <v>59</v>
      </c>
    </row>
    <row r="5" spans="2:8" x14ac:dyDescent="0.4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43</v>
      </c>
      <c r="H5" s="37" t="s">
        <v>44</v>
      </c>
    </row>
    <row r="6" spans="2:8" s="51" customFormat="1" x14ac:dyDescent="0.4">
      <c r="B6" s="8" t="s">
        <v>53</v>
      </c>
      <c r="C6" s="56">
        <f>C7</f>
        <v>22803.11</v>
      </c>
      <c r="D6" s="56">
        <f t="shared" ref="D6:F7" si="0">D7</f>
        <v>0</v>
      </c>
      <c r="E6" s="56">
        <f t="shared" si="0"/>
        <v>0</v>
      </c>
      <c r="F6" s="56">
        <f t="shared" si="0"/>
        <v>0</v>
      </c>
      <c r="G6" s="57">
        <f>F6/C6</f>
        <v>0</v>
      </c>
      <c r="H6" s="57">
        <v>0</v>
      </c>
    </row>
    <row r="7" spans="2:8" s="51" customFormat="1" x14ac:dyDescent="0.4">
      <c r="B7" s="8" t="s">
        <v>173</v>
      </c>
      <c r="C7" s="56">
        <f>C8</f>
        <v>22803.11</v>
      </c>
      <c r="D7" s="56">
        <f t="shared" si="0"/>
        <v>0</v>
      </c>
      <c r="E7" s="56">
        <f t="shared" si="0"/>
        <v>0</v>
      </c>
      <c r="F7" s="56">
        <f t="shared" si="0"/>
        <v>0</v>
      </c>
      <c r="G7" s="57">
        <f t="shared" ref="G7:G8" si="1">F7/C7</f>
        <v>0</v>
      </c>
      <c r="H7" s="57">
        <v>0</v>
      </c>
    </row>
    <row r="8" spans="2:8" x14ac:dyDescent="0.4">
      <c r="B8" s="24" t="s">
        <v>174</v>
      </c>
      <c r="C8" s="53">
        <v>22803.11</v>
      </c>
      <c r="D8" s="53">
        <v>0</v>
      </c>
      <c r="E8" s="58">
        <v>0</v>
      </c>
      <c r="F8" s="54">
        <v>0</v>
      </c>
      <c r="G8" s="85">
        <f t="shared" si="1"/>
        <v>0</v>
      </c>
      <c r="H8" s="85">
        <v>0</v>
      </c>
    </row>
    <row r="9" spans="2:8" s="51" customFormat="1" ht="15.75" customHeight="1" x14ac:dyDescent="0.4">
      <c r="B9" s="8" t="s">
        <v>54</v>
      </c>
      <c r="C9" s="56">
        <f>C10</f>
        <v>0</v>
      </c>
      <c r="D9" s="56">
        <f t="shared" ref="D9:F10" si="2">D10</f>
        <v>0</v>
      </c>
      <c r="E9" s="56">
        <f t="shared" si="2"/>
        <v>0</v>
      </c>
      <c r="F9" s="56">
        <f t="shared" si="2"/>
        <v>0</v>
      </c>
      <c r="G9" s="57">
        <v>0</v>
      </c>
      <c r="H9" s="57">
        <v>0</v>
      </c>
    </row>
    <row r="10" spans="2:8" s="51" customFormat="1" x14ac:dyDescent="0.4">
      <c r="B10" s="8" t="s">
        <v>173</v>
      </c>
      <c r="C10" s="56">
        <f>C11</f>
        <v>0</v>
      </c>
      <c r="D10" s="56">
        <f t="shared" si="2"/>
        <v>0</v>
      </c>
      <c r="E10" s="56">
        <f t="shared" si="2"/>
        <v>0</v>
      </c>
      <c r="F10" s="56">
        <f t="shared" si="2"/>
        <v>0</v>
      </c>
      <c r="G10" s="57">
        <v>0</v>
      </c>
      <c r="H10" s="57">
        <v>0</v>
      </c>
    </row>
    <row r="11" spans="2:8" x14ac:dyDescent="0.4">
      <c r="B11" s="24" t="s">
        <v>174</v>
      </c>
      <c r="C11" s="53">
        <v>0</v>
      </c>
      <c r="D11" s="53">
        <v>0</v>
      </c>
      <c r="E11" s="58">
        <v>0</v>
      </c>
      <c r="F11" s="54">
        <v>0</v>
      </c>
      <c r="G11" s="85">
        <v>0</v>
      </c>
      <c r="H11" s="85">
        <v>0</v>
      </c>
    </row>
    <row r="13" spans="2:8" x14ac:dyDescent="0.4">
      <c r="B13" s="44"/>
      <c r="C13" s="44"/>
      <c r="D13" s="44"/>
      <c r="E13" s="44"/>
      <c r="F13" s="44"/>
      <c r="G13" s="44"/>
      <c r="H13" s="4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306"/>
  <sheetViews>
    <sheetView zoomScaleNormal="100" workbookViewId="0">
      <selection activeCell="A189" sqref="A189:XFD189"/>
    </sheetView>
  </sheetViews>
  <sheetFormatPr defaultRowHeight="14.6" x14ac:dyDescent="0.4"/>
  <cols>
    <col min="2" max="2" width="25.3828125" style="63" customWidth="1"/>
    <col min="3" max="3" width="62.3046875" style="63" customWidth="1"/>
    <col min="4" max="4" width="24.3046875" style="63" customWidth="1"/>
    <col min="5" max="6" width="24.3046875" style="108" customWidth="1"/>
    <col min="7" max="7" width="15.69140625" style="115" customWidth="1"/>
    <col min="8" max="8" width="24.3046875" customWidth="1"/>
  </cols>
  <sheetData>
    <row r="1" spans="2:18" x14ac:dyDescent="0.4">
      <c r="B1" s="59"/>
      <c r="C1" s="59"/>
      <c r="D1" s="59"/>
      <c r="E1" s="104"/>
      <c r="F1" s="104"/>
      <c r="G1" s="109"/>
      <c r="H1" s="4"/>
    </row>
    <row r="2" spans="2:18" ht="18" customHeight="1" x14ac:dyDescent="0.45">
      <c r="B2" s="164" t="s">
        <v>13</v>
      </c>
      <c r="C2" s="164"/>
      <c r="D2" s="164"/>
      <c r="E2" s="164"/>
      <c r="F2" s="164"/>
      <c r="G2" s="164"/>
      <c r="H2" s="26"/>
    </row>
    <row r="3" spans="2:18" x14ac:dyDescent="0.4">
      <c r="B3" s="93"/>
      <c r="C3" s="93"/>
      <c r="D3" s="93"/>
      <c r="E3" s="105"/>
      <c r="F3" s="105"/>
      <c r="G3" s="110"/>
      <c r="H3" s="4"/>
    </row>
    <row r="4" spans="2:18" ht="15.45" x14ac:dyDescent="0.4">
      <c r="B4" s="164" t="s">
        <v>70</v>
      </c>
      <c r="C4" s="164"/>
      <c r="D4" s="164"/>
      <c r="E4" s="164"/>
      <c r="F4" s="164"/>
      <c r="G4" s="164"/>
    </row>
    <row r="5" spans="2:18" x14ac:dyDescent="0.4">
      <c r="B5" s="59"/>
      <c r="C5" s="59"/>
      <c r="D5" s="59"/>
      <c r="E5" s="104"/>
      <c r="F5" s="104"/>
      <c r="G5" s="109"/>
    </row>
    <row r="6" spans="2:18" ht="24.9" x14ac:dyDescent="0.4">
      <c r="B6" s="165"/>
      <c r="C6" s="165"/>
      <c r="D6" s="37" t="s">
        <v>61</v>
      </c>
      <c r="E6" s="106" t="s">
        <v>58</v>
      </c>
      <c r="F6" s="106" t="s">
        <v>69</v>
      </c>
      <c r="G6" s="111" t="s">
        <v>59</v>
      </c>
    </row>
    <row r="7" spans="2:18" s="42" customFormat="1" ht="12.45" x14ac:dyDescent="0.3">
      <c r="B7" s="165"/>
      <c r="C7" s="165"/>
      <c r="D7" s="37">
        <v>2</v>
      </c>
      <c r="E7" s="37">
        <v>3</v>
      </c>
      <c r="F7" s="37">
        <v>4</v>
      </c>
      <c r="G7" s="111" t="s">
        <v>52</v>
      </c>
    </row>
    <row r="8" spans="2:18" s="95" customFormat="1" ht="30" customHeight="1" x14ac:dyDescent="0.4">
      <c r="B8" s="87">
        <v>23665</v>
      </c>
      <c r="C8" s="87" t="s">
        <v>181</v>
      </c>
      <c r="D8" s="94">
        <f>D9</f>
        <v>13079531</v>
      </c>
      <c r="E8" s="94">
        <f t="shared" ref="E8:F8" si="0">E9</f>
        <v>13079531</v>
      </c>
      <c r="F8" s="94">
        <f t="shared" si="0"/>
        <v>5503586.3600000003</v>
      </c>
      <c r="G8" s="112">
        <f>F8/E8</f>
        <v>0.42077857073009728</v>
      </c>
    </row>
    <row r="9" spans="2:18" s="95" customFormat="1" ht="30" customHeight="1" x14ac:dyDescent="0.4">
      <c r="B9" s="87">
        <v>3803</v>
      </c>
      <c r="C9" s="88" t="s">
        <v>182</v>
      </c>
      <c r="D9" s="94">
        <f>D10+D53+D170+D176+D189+D251+D271</f>
        <v>13079531</v>
      </c>
      <c r="E9" s="94">
        <f t="shared" ref="E9:F9" si="1">E10+E53+E170+E176+E189+E251+E271</f>
        <v>13079531</v>
      </c>
      <c r="F9" s="94">
        <f t="shared" si="1"/>
        <v>5503586.3600000003</v>
      </c>
      <c r="G9" s="112">
        <f t="shared" ref="G9:G72" si="2">F9/E9</f>
        <v>0.42077857073009728</v>
      </c>
    </row>
    <row r="10" spans="2:18" s="95" customFormat="1" ht="24.9" x14ac:dyDescent="0.4">
      <c r="B10" s="87" t="s">
        <v>183</v>
      </c>
      <c r="C10" s="88" t="s">
        <v>184</v>
      </c>
      <c r="D10" s="94">
        <f>D11</f>
        <v>6391026</v>
      </c>
      <c r="E10" s="94">
        <f t="shared" ref="E10:F10" si="3">E11</f>
        <v>6391026</v>
      </c>
      <c r="F10" s="94">
        <f t="shared" si="3"/>
        <v>2642244.98</v>
      </c>
      <c r="G10" s="112">
        <f t="shared" si="2"/>
        <v>0.41343048518344316</v>
      </c>
    </row>
    <row r="11" spans="2:18" ht="14.6" customHeight="1" x14ac:dyDescent="0.4">
      <c r="B11" s="92" t="s">
        <v>209</v>
      </c>
      <c r="C11" s="61" t="s">
        <v>241</v>
      </c>
      <c r="D11" s="60">
        <f>D12</f>
        <v>6391026</v>
      </c>
      <c r="E11" s="60">
        <f t="shared" ref="E11:F11" si="4">E12</f>
        <v>6391026</v>
      </c>
      <c r="F11" s="60">
        <f t="shared" si="4"/>
        <v>2642244.98</v>
      </c>
      <c r="G11" s="68">
        <f t="shared" si="2"/>
        <v>0.41343048518344316</v>
      </c>
    </row>
    <row r="12" spans="2:18" s="51" customFormat="1" ht="14.6" customHeight="1" x14ac:dyDescent="0.4">
      <c r="B12" s="86" t="s">
        <v>186</v>
      </c>
      <c r="C12" s="87" t="s">
        <v>185</v>
      </c>
      <c r="D12" s="56">
        <f>D13+D20+D47+D50</f>
        <v>6391026</v>
      </c>
      <c r="E12" s="56">
        <f t="shared" ref="E12:F12" si="5">E13+E20+E47+E50</f>
        <v>6391026</v>
      </c>
      <c r="F12" s="56">
        <f t="shared" si="5"/>
        <v>2642244.98</v>
      </c>
      <c r="G12" s="113">
        <f t="shared" si="2"/>
        <v>0.41343048518344316</v>
      </c>
    </row>
    <row r="13" spans="2:18" ht="14.6" customHeight="1" x14ac:dyDescent="0.4">
      <c r="B13" s="89" t="s">
        <v>187</v>
      </c>
      <c r="C13" s="45" t="s">
        <v>5</v>
      </c>
      <c r="D13" s="53">
        <f>D14+D16+D18</f>
        <v>4409415</v>
      </c>
      <c r="E13" s="53">
        <f t="shared" ref="E13:F13" si="6">E14+E16+E18</f>
        <v>4409415</v>
      </c>
      <c r="F13" s="53">
        <f t="shared" si="6"/>
        <v>2181725.25</v>
      </c>
      <c r="G13" s="66">
        <f t="shared" si="2"/>
        <v>0.49478791404301931</v>
      </c>
      <c r="K13" s="137"/>
      <c r="L13" s="137"/>
      <c r="M13" s="137"/>
      <c r="N13" s="137"/>
      <c r="O13" s="137"/>
      <c r="P13" s="137"/>
      <c r="Q13" s="137"/>
      <c r="R13" s="137"/>
    </row>
    <row r="14" spans="2:18" ht="14.6" customHeight="1" x14ac:dyDescent="0.4">
      <c r="B14" s="90" t="s">
        <v>188</v>
      </c>
      <c r="C14" s="45" t="s">
        <v>39</v>
      </c>
      <c r="D14" s="53">
        <f>D15</f>
        <v>3725918</v>
      </c>
      <c r="E14" s="53">
        <f t="shared" ref="E14:F14" si="7">E15</f>
        <v>3725918</v>
      </c>
      <c r="F14" s="53">
        <f t="shared" si="7"/>
        <v>1846202.36</v>
      </c>
      <c r="G14" s="66">
        <f t="shared" si="2"/>
        <v>0.49550268148681753</v>
      </c>
      <c r="K14" s="3"/>
      <c r="L14" s="3"/>
      <c r="M14" s="3"/>
      <c r="N14" s="3"/>
      <c r="O14" s="3"/>
      <c r="P14" s="3"/>
      <c r="Q14" s="3"/>
      <c r="R14" s="4"/>
    </row>
    <row r="15" spans="2:18" ht="14.6" customHeight="1" x14ac:dyDescent="0.4">
      <c r="B15" s="91" t="s">
        <v>189</v>
      </c>
      <c r="C15" s="45" t="s">
        <v>40</v>
      </c>
      <c r="D15" s="53">
        <v>3725918</v>
      </c>
      <c r="E15" s="53">
        <v>3725918</v>
      </c>
      <c r="F15" s="53">
        <v>1846202.36</v>
      </c>
      <c r="G15" s="66">
        <f t="shared" si="2"/>
        <v>0.49550268148681753</v>
      </c>
      <c r="K15" s="164"/>
      <c r="L15" s="164"/>
      <c r="M15" s="164"/>
      <c r="N15" s="164"/>
      <c r="O15" s="164"/>
      <c r="P15" s="164"/>
      <c r="Q15" s="164"/>
      <c r="R15" s="164"/>
    </row>
    <row r="16" spans="2:18" ht="14.6" customHeight="1" x14ac:dyDescent="0.4">
      <c r="B16" s="90" t="s">
        <v>190</v>
      </c>
      <c r="C16" s="48" t="s">
        <v>80</v>
      </c>
      <c r="D16" s="53">
        <f>D17</f>
        <v>132723</v>
      </c>
      <c r="E16" s="53">
        <f t="shared" ref="E16:F16" si="8">E17</f>
        <v>132723</v>
      </c>
      <c r="F16" s="53">
        <f t="shared" si="8"/>
        <v>56202.26</v>
      </c>
      <c r="G16" s="66">
        <f t="shared" si="2"/>
        <v>0.42345531671225034</v>
      </c>
    </row>
    <row r="17" spans="2:7" ht="14.6" customHeight="1" x14ac:dyDescent="0.4">
      <c r="B17" s="91" t="s">
        <v>191</v>
      </c>
      <c r="C17" s="48" t="s">
        <v>80</v>
      </c>
      <c r="D17" s="53">
        <v>132723</v>
      </c>
      <c r="E17" s="53">
        <v>132723</v>
      </c>
      <c r="F17" s="53">
        <v>56202.26</v>
      </c>
      <c r="G17" s="66">
        <f t="shared" si="2"/>
        <v>0.42345531671225034</v>
      </c>
    </row>
    <row r="18" spans="2:7" ht="14.6" customHeight="1" x14ac:dyDescent="0.4">
      <c r="B18" s="90" t="s">
        <v>192</v>
      </c>
      <c r="C18" s="48" t="s">
        <v>81</v>
      </c>
      <c r="D18" s="53">
        <f>D19</f>
        <v>550774</v>
      </c>
      <c r="E18" s="53">
        <f t="shared" ref="E18:F18" si="9">E19</f>
        <v>550774</v>
      </c>
      <c r="F18" s="53">
        <f t="shared" si="9"/>
        <v>279320.63</v>
      </c>
      <c r="G18" s="66">
        <f t="shared" si="2"/>
        <v>0.50714200379829111</v>
      </c>
    </row>
    <row r="19" spans="2:7" ht="14.6" customHeight="1" x14ac:dyDescent="0.4">
      <c r="B19" s="91" t="s">
        <v>193</v>
      </c>
      <c r="C19" s="45" t="s">
        <v>82</v>
      </c>
      <c r="D19" s="53">
        <v>550774</v>
      </c>
      <c r="E19" s="53">
        <v>550774</v>
      </c>
      <c r="F19" s="53">
        <v>279320.63</v>
      </c>
      <c r="G19" s="66">
        <f t="shared" si="2"/>
        <v>0.50714200379829111</v>
      </c>
    </row>
    <row r="20" spans="2:7" ht="14.6" customHeight="1" x14ac:dyDescent="0.4">
      <c r="B20" s="89" t="s">
        <v>194</v>
      </c>
      <c r="C20" s="45" t="s">
        <v>15</v>
      </c>
      <c r="D20" s="53">
        <f>D21+D25+D30+D40</f>
        <v>1971392</v>
      </c>
      <c r="E20" s="53">
        <f t="shared" ref="E20:F20" si="10">E21+E25+E30+E40</f>
        <v>1971392</v>
      </c>
      <c r="F20" s="53">
        <f t="shared" si="10"/>
        <v>460519.73000000004</v>
      </c>
      <c r="G20" s="66">
        <f t="shared" si="2"/>
        <v>0.23360129796610721</v>
      </c>
    </row>
    <row r="21" spans="2:7" ht="14.6" customHeight="1" x14ac:dyDescent="0.4">
      <c r="B21" s="90" t="s">
        <v>195</v>
      </c>
      <c r="C21" s="45" t="s">
        <v>41</v>
      </c>
      <c r="D21" s="53">
        <f>SUM(D22:D24)</f>
        <v>169885</v>
      </c>
      <c r="E21" s="53">
        <f t="shared" ref="E21:F21" si="11">SUM(E22:E24)</f>
        <v>169885</v>
      </c>
      <c r="F21" s="53">
        <f t="shared" si="11"/>
        <v>83740.760000000009</v>
      </c>
      <c r="G21" s="66">
        <f t="shared" si="2"/>
        <v>0.49292615592901085</v>
      </c>
    </row>
    <row r="22" spans="2:7" ht="14.6" customHeight="1" x14ac:dyDescent="0.4">
      <c r="B22" s="91" t="s">
        <v>196</v>
      </c>
      <c r="C22" s="61" t="s">
        <v>42</v>
      </c>
      <c r="D22" s="60">
        <v>18581</v>
      </c>
      <c r="E22" s="60">
        <v>18581</v>
      </c>
      <c r="F22" s="60">
        <v>15233.62</v>
      </c>
      <c r="G22" s="68">
        <f t="shared" si="2"/>
        <v>0.81984930843334591</v>
      </c>
    </row>
    <row r="23" spans="2:7" ht="14.6" customHeight="1" x14ac:dyDescent="0.4">
      <c r="B23" s="91" t="s">
        <v>197</v>
      </c>
      <c r="C23" s="61" t="s">
        <v>84</v>
      </c>
      <c r="D23" s="60">
        <v>132723</v>
      </c>
      <c r="E23" s="60">
        <v>132723</v>
      </c>
      <c r="F23" s="60">
        <v>60720.959999999999</v>
      </c>
      <c r="G23" s="68">
        <f t="shared" si="2"/>
        <v>0.45750141271671074</v>
      </c>
    </row>
    <row r="24" spans="2:7" ht="14.6" customHeight="1" x14ac:dyDescent="0.4">
      <c r="B24" s="91" t="s">
        <v>198</v>
      </c>
      <c r="C24" s="79" t="s">
        <v>85</v>
      </c>
      <c r="D24" s="78">
        <v>18581</v>
      </c>
      <c r="E24" s="78">
        <v>18581</v>
      </c>
      <c r="F24" s="78">
        <v>7786.18</v>
      </c>
      <c r="G24" s="80">
        <f t="shared" si="2"/>
        <v>0.4190398794467467</v>
      </c>
    </row>
    <row r="25" spans="2:7" ht="14.6" customHeight="1" x14ac:dyDescent="0.4">
      <c r="B25" s="90" t="s">
        <v>199</v>
      </c>
      <c r="C25" s="79" t="s">
        <v>86</v>
      </c>
      <c r="D25" s="78">
        <f>SUM(D26:D29)</f>
        <v>633752</v>
      </c>
      <c r="E25" s="78">
        <f t="shared" ref="E25:F25" si="12">SUM(E26:E29)</f>
        <v>633752</v>
      </c>
      <c r="F25" s="78">
        <f t="shared" si="12"/>
        <v>127301.73</v>
      </c>
      <c r="G25" s="80">
        <f t="shared" si="2"/>
        <v>0.20086994597255708</v>
      </c>
    </row>
    <row r="26" spans="2:7" ht="14.6" customHeight="1" x14ac:dyDescent="0.4">
      <c r="B26" s="91" t="s">
        <v>87</v>
      </c>
      <c r="C26" s="79" t="s">
        <v>88</v>
      </c>
      <c r="D26" s="78">
        <v>21236</v>
      </c>
      <c r="E26" s="78">
        <v>21236</v>
      </c>
      <c r="F26" s="78">
        <v>9382.9500000000007</v>
      </c>
      <c r="G26" s="80">
        <f t="shared" si="2"/>
        <v>0.4418416839329441</v>
      </c>
    </row>
    <row r="27" spans="2:7" ht="14.6" customHeight="1" x14ac:dyDescent="0.4">
      <c r="B27" s="91" t="s">
        <v>89</v>
      </c>
      <c r="C27" s="61" t="s">
        <v>90</v>
      </c>
      <c r="D27" s="60">
        <v>564072</v>
      </c>
      <c r="E27" s="60">
        <v>564072</v>
      </c>
      <c r="F27" s="60">
        <v>108298.41</v>
      </c>
      <c r="G27" s="68">
        <f t="shared" si="2"/>
        <v>0.19199394758115987</v>
      </c>
    </row>
    <row r="28" spans="2:7" ht="14.6" customHeight="1" x14ac:dyDescent="0.4">
      <c r="B28" s="91" t="s">
        <v>91</v>
      </c>
      <c r="C28" s="61" t="s">
        <v>92</v>
      </c>
      <c r="D28" s="60">
        <v>47117</v>
      </c>
      <c r="E28" s="60">
        <v>47117</v>
      </c>
      <c r="F28" s="60">
        <v>9016.31</v>
      </c>
      <c r="G28" s="68">
        <f t="shared" si="2"/>
        <v>0.19136001867691066</v>
      </c>
    </row>
    <row r="29" spans="2:7" ht="14.6" customHeight="1" x14ac:dyDescent="0.4">
      <c r="B29" s="91" t="s">
        <v>93</v>
      </c>
      <c r="C29" s="61" t="s">
        <v>94</v>
      </c>
      <c r="D29" s="60">
        <v>1327</v>
      </c>
      <c r="E29" s="60">
        <v>1327</v>
      </c>
      <c r="F29" s="60">
        <v>604.05999999999995</v>
      </c>
      <c r="G29" s="68">
        <f t="shared" si="2"/>
        <v>0.4552072343632253</v>
      </c>
    </row>
    <row r="30" spans="2:7" ht="14.6" customHeight="1" x14ac:dyDescent="0.4">
      <c r="B30" s="90" t="s">
        <v>200</v>
      </c>
      <c r="C30" s="61" t="s">
        <v>95</v>
      </c>
      <c r="D30" s="60">
        <f>SUM(D31:D39)</f>
        <v>1101394</v>
      </c>
      <c r="E30" s="60">
        <f t="shared" ref="E30:F30" si="13">SUM(E31:E39)</f>
        <v>1101394</v>
      </c>
      <c r="F30" s="60">
        <f t="shared" si="13"/>
        <v>210071.53</v>
      </c>
      <c r="G30" s="68">
        <f t="shared" si="2"/>
        <v>0.19073240820269585</v>
      </c>
    </row>
    <row r="31" spans="2:7" ht="14.6" customHeight="1" x14ac:dyDescent="0.4">
      <c r="B31" s="91" t="s">
        <v>96</v>
      </c>
      <c r="C31" s="61" t="s">
        <v>97</v>
      </c>
      <c r="D31" s="60">
        <v>36499</v>
      </c>
      <c r="E31" s="60">
        <v>36499</v>
      </c>
      <c r="F31" s="60">
        <v>15070.3</v>
      </c>
      <c r="G31" s="68">
        <f t="shared" si="2"/>
        <v>0.412896243732705</v>
      </c>
    </row>
    <row r="32" spans="2:7" ht="14.6" customHeight="1" x14ac:dyDescent="0.4">
      <c r="B32" s="91" t="s">
        <v>98</v>
      </c>
      <c r="C32" s="61" t="s">
        <v>99</v>
      </c>
      <c r="D32" s="60">
        <v>384896</v>
      </c>
      <c r="E32" s="60">
        <v>384896</v>
      </c>
      <c r="F32" s="60">
        <v>29153.49</v>
      </c>
      <c r="G32" s="68">
        <f t="shared" si="2"/>
        <v>7.5743811315264392E-2</v>
      </c>
    </row>
    <row r="33" spans="2:7" ht="14.6" customHeight="1" x14ac:dyDescent="0.4">
      <c r="B33" s="91" t="s">
        <v>100</v>
      </c>
      <c r="C33" s="61" t="s">
        <v>101</v>
      </c>
      <c r="D33" s="60">
        <v>23226</v>
      </c>
      <c r="E33" s="60">
        <v>23226</v>
      </c>
      <c r="F33" s="60">
        <v>12965.87</v>
      </c>
      <c r="G33" s="68">
        <f t="shared" si="2"/>
        <v>0.55824808404374415</v>
      </c>
    </row>
    <row r="34" spans="2:7" ht="14.6" customHeight="1" x14ac:dyDescent="0.4">
      <c r="B34" s="91" t="s">
        <v>102</v>
      </c>
      <c r="C34" s="61" t="s">
        <v>103</v>
      </c>
      <c r="D34" s="60">
        <v>55080</v>
      </c>
      <c r="E34" s="60">
        <v>55080</v>
      </c>
      <c r="F34" s="60">
        <v>25781.18</v>
      </c>
      <c r="G34" s="68">
        <f t="shared" si="2"/>
        <v>0.46806790123456793</v>
      </c>
    </row>
    <row r="35" spans="2:7" ht="14.6" customHeight="1" x14ac:dyDescent="0.4">
      <c r="B35" s="91" t="s">
        <v>104</v>
      </c>
      <c r="C35" s="61" t="s">
        <v>105</v>
      </c>
      <c r="D35" s="60">
        <v>334461</v>
      </c>
      <c r="E35" s="60">
        <v>334461</v>
      </c>
      <c r="F35" s="60">
        <v>28574.59</v>
      </c>
      <c r="G35" s="68">
        <f t="shared" si="2"/>
        <v>8.5434744260167853E-2</v>
      </c>
    </row>
    <row r="36" spans="2:7" ht="14.6" customHeight="1" x14ac:dyDescent="0.4">
      <c r="B36" s="91" t="s">
        <v>106</v>
      </c>
      <c r="C36" s="61" t="s">
        <v>107</v>
      </c>
      <c r="D36" s="60">
        <v>10619</v>
      </c>
      <c r="E36" s="60">
        <v>10619</v>
      </c>
      <c r="F36" s="60">
        <v>7237.55</v>
      </c>
      <c r="G36" s="68">
        <f t="shared" si="2"/>
        <v>0.68156606083435356</v>
      </c>
    </row>
    <row r="37" spans="2:7" ht="14.6" customHeight="1" x14ac:dyDescent="0.4">
      <c r="B37" s="91" t="s">
        <v>108</v>
      </c>
      <c r="C37" s="61" t="s">
        <v>109</v>
      </c>
      <c r="D37" s="60">
        <v>58398</v>
      </c>
      <c r="E37" s="60">
        <v>58398</v>
      </c>
      <c r="F37" s="60">
        <v>31571.759999999998</v>
      </c>
      <c r="G37" s="68">
        <f t="shared" si="2"/>
        <v>0.54063084352203838</v>
      </c>
    </row>
    <row r="38" spans="2:7" ht="14.6" customHeight="1" x14ac:dyDescent="0.4">
      <c r="B38" s="91" t="s">
        <v>110</v>
      </c>
      <c r="C38" s="61" t="s">
        <v>111</v>
      </c>
      <c r="D38" s="60">
        <v>18581</v>
      </c>
      <c r="E38" s="60">
        <v>18581</v>
      </c>
      <c r="F38" s="60">
        <v>3308.76</v>
      </c>
      <c r="G38" s="68">
        <f t="shared" si="2"/>
        <v>0.17807222431516065</v>
      </c>
    </row>
    <row r="39" spans="2:7" ht="14.6" customHeight="1" x14ac:dyDescent="0.4">
      <c r="B39" s="91" t="s">
        <v>112</v>
      </c>
      <c r="C39" s="61" t="s">
        <v>113</v>
      </c>
      <c r="D39" s="60">
        <v>179634</v>
      </c>
      <c r="E39" s="60">
        <v>179634</v>
      </c>
      <c r="F39" s="60">
        <v>56408.03</v>
      </c>
      <c r="G39" s="68">
        <f t="shared" si="2"/>
        <v>0.31401644454835942</v>
      </c>
    </row>
    <row r="40" spans="2:7" ht="14.6" customHeight="1" x14ac:dyDescent="0.4">
      <c r="B40" s="90" t="s">
        <v>201</v>
      </c>
      <c r="C40" s="61" t="s">
        <v>121</v>
      </c>
      <c r="D40" s="60">
        <f>SUM(D41:D46)</f>
        <v>66361</v>
      </c>
      <c r="E40" s="60">
        <f t="shared" ref="E40:F40" si="14">SUM(E41:E46)</f>
        <v>66361</v>
      </c>
      <c r="F40" s="60">
        <f t="shared" si="14"/>
        <v>39405.710000000006</v>
      </c>
      <c r="G40" s="68">
        <f t="shared" si="2"/>
        <v>0.59380826087611704</v>
      </c>
    </row>
    <row r="41" spans="2:7" ht="14.6" customHeight="1" x14ac:dyDescent="0.4">
      <c r="B41" s="91" t="s">
        <v>122</v>
      </c>
      <c r="C41" s="61" t="s">
        <v>115</v>
      </c>
      <c r="D41" s="60">
        <v>6636</v>
      </c>
      <c r="E41" s="60">
        <v>6636</v>
      </c>
      <c r="F41" s="60">
        <v>2739</v>
      </c>
      <c r="G41" s="68">
        <f t="shared" si="2"/>
        <v>0.41274864376130199</v>
      </c>
    </row>
    <row r="42" spans="2:7" ht="14.6" customHeight="1" x14ac:dyDescent="0.4">
      <c r="B42" s="91" t="s">
        <v>123</v>
      </c>
      <c r="C42" s="61" t="s">
        <v>116</v>
      </c>
      <c r="D42" s="60">
        <v>2654</v>
      </c>
      <c r="E42" s="60">
        <v>2654</v>
      </c>
      <c r="F42" s="60">
        <v>299.35000000000002</v>
      </c>
      <c r="G42" s="68">
        <f t="shared" si="2"/>
        <v>0.11279201205727205</v>
      </c>
    </row>
    <row r="43" spans="2:7" ht="14.6" customHeight="1" x14ac:dyDescent="0.4">
      <c r="B43" s="91" t="s">
        <v>124</v>
      </c>
      <c r="C43" s="61" t="s">
        <v>117</v>
      </c>
      <c r="D43" s="60">
        <v>664</v>
      </c>
      <c r="E43" s="60">
        <v>664</v>
      </c>
      <c r="F43" s="60"/>
      <c r="G43" s="68">
        <f t="shared" si="2"/>
        <v>0</v>
      </c>
    </row>
    <row r="44" spans="2:7" ht="14.6" customHeight="1" x14ac:dyDescent="0.4">
      <c r="B44" s="91" t="s">
        <v>125</v>
      </c>
      <c r="C44" s="61" t="s">
        <v>118</v>
      </c>
      <c r="D44" s="60">
        <v>46453</v>
      </c>
      <c r="E44" s="60">
        <v>46453</v>
      </c>
      <c r="F44" s="60">
        <v>30649.98</v>
      </c>
      <c r="G44" s="68">
        <f t="shared" si="2"/>
        <v>0.65980625578541752</v>
      </c>
    </row>
    <row r="45" spans="2:7" ht="14.6" customHeight="1" x14ac:dyDescent="0.4">
      <c r="B45" s="91" t="s">
        <v>126</v>
      </c>
      <c r="C45" s="61" t="s">
        <v>119</v>
      </c>
      <c r="D45" s="60">
        <v>8627</v>
      </c>
      <c r="E45" s="60">
        <v>8627</v>
      </c>
      <c r="F45" s="60">
        <v>4288.05</v>
      </c>
      <c r="G45" s="68">
        <f t="shared" si="2"/>
        <v>0.49704995942969749</v>
      </c>
    </row>
    <row r="46" spans="2:7" ht="14.6" customHeight="1" x14ac:dyDescent="0.4">
      <c r="B46" s="91" t="s">
        <v>128</v>
      </c>
      <c r="C46" s="61" t="s">
        <v>121</v>
      </c>
      <c r="D46" s="60">
        <v>1327</v>
      </c>
      <c r="E46" s="60">
        <v>1327</v>
      </c>
      <c r="F46" s="60">
        <v>1429.33</v>
      </c>
      <c r="G46" s="68">
        <f t="shared" si="2"/>
        <v>1.0771137905048982</v>
      </c>
    </row>
    <row r="47" spans="2:7" ht="14.6" customHeight="1" x14ac:dyDescent="0.4">
      <c r="B47" s="89" t="s">
        <v>202</v>
      </c>
      <c r="C47" s="61" t="s">
        <v>129</v>
      </c>
      <c r="D47" s="60">
        <f>D48</f>
        <v>265</v>
      </c>
      <c r="E47" s="60">
        <f t="shared" ref="E47:F47" si="15">E48</f>
        <v>265</v>
      </c>
      <c r="F47" s="60">
        <f t="shared" si="15"/>
        <v>0</v>
      </c>
      <c r="G47" s="68">
        <f t="shared" si="2"/>
        <v>0</v>
      </c>
    </row>
    <row r="48" spans="2:7" ht="14.6" customHeight="1" x14ac:dyDescent="0.4">
      <c r="B48" s="90" t="s">
        <v>203</v>
      </c>
      <c r="C48" s="61" t="s">
        <v>130</v>
      </c>
      <c r="D48" s="60">
        <f>D49</f>
        <v>265</v>
      </c>
      <c r="E48" s="60">
        <f t="shared" ref="E48:F48" si="16">E49</f>
        <v>265</v>
      </c>
      <c r="F48" s="60">
        <f t="shared" si="16"/>
        <v>0</v>
      </c>
      <c r="G48" s="68">
        <f t="shared" si="2"/>
        <v>0</v>
      </c>
    </row>
    <row r="49" spans="2:7" ht="14.6" customHeight="1" x14ac:dyDescent="0.4">
      <c r="B49" s="91" t="s">
        <v>204</v>
      </c>
      <c r="C49" s="61" t="s">
        <v>131</v>
      </c>
      <c r="D49" s="60">
        <v>265</v>
      </c>
      <c r="E49" s="60">
        <v>265</v>
      </c>
      <c r="F49" s="60">
        <v>0</v>
      </c>
      <c r="G49" s="68">
        <f t="shared" si="2"/>
        <v>0</v>
      </c>
    </row>
    <row r="50" spans="2:7" ht="14.6" customHeight="1" x14ac:dyDescent="0.4">
      <c r="B50" s="89" t="s">
        <v>205</v>
      </c>
      <c r="C50" s="61" t="s">
        <v>136</v>
      </c>
      <c r="D50" s="60">
        <f>D51</f>
        <v>9954</v>
      </c>
      <c r="E50" s="60">
        <f t="shared" ref="E50:F50" si="17">E51</f>
        <v>9954</v>
      </c>
      <c r="F50" s="60">
        <f t="shared" si="17"/>
        <v>0</v>
      </c>
      <c r="G50" s="68">
        <f t="shared" si="2"/>
        <v>0</v>
      </c>
    </row>
    <row r="51" spans="2:7" ht="14.6" customHeight="1" x14ac:dyDescent="0.4">
      <c r="B51" s="90" t="s">
        <v>206</v>
      </c>
      <c r="C51" s="61" t="s">
        <v>137</v>
      </c>
      <c r="D51" s="60">
        <f>D52</f>
        <v>9954</v>
      </c>
      <c r="E51" s="60">
        <f t="shared" ref="E51:F51" si="18">E52</f>
        <v>9954</v>
      </c>
      <c r="F51" s="60">
        <f t="shared" si="18"/>
        <v>0</v>
      </c>
      <c r="G51" s="68">
        <f t="shared" si="2"/>
        <v>0</v>
      </c>
    </row>
    <row r="52" spans="2:7" ht="14.6" customHeight="1" x14ac:dyDescent="0.4">
      <c r="B52" s="91" t="s">
        <v>207</v>
      </c>
      <c r="C52" s="61" t="s">
        <v>138</v>
      </c>
      <c r="D52" s="60">
        <v>9954</v>
      </c>
      <c r="E52" s="60">
        <v>9954</v>
      </c>
      <c r="F52" s="60">
        <v>0</v>
      </c>
      <c r="G52" s="68">
        <f t="shared" si="2"/>
        <v>0</v>
      </c>
    </row>
    <row r="53" spans="2:7" s="95" customFormat="1" ht="24.9" x14ac:dyDescent="0.4">
      <c r="B53" s="97" t="s">
        <v>208</v>
      </c>
      <c r="C53" s="98" t="s">
        <v>240</v>
      </c>
      <c r="D53" s="99">
        <f>D55+D105+D121+D145+D166</f>
        <v>2092569</v>
      </c>
      <c r="E53" s="99">
        <f t="shared" ref="E53:F53" si="19">E55+E105+E121+E145+E166</f>
        <v>2092569</v>
      </c>
      <c r="F53" s="99">
        <f t="shared" si="19"/>
        <v>846658.99</v>
      </c>
      <c r="G53" s="114">
        <f t="shared" si="2"/>
        <v>0.40460266304241344</v>
      </c>
    </row>
    <row r="54" spans="2:7" ht="14.6" customHeight="1" x14ac:dyDescent="0.4">
      <c r="B54" s="92" t="s">
        <v>209</v>
      </c>
      <c r="C54" s="61" t="s">
        <v>241</v>
      </c>
      <c r="D54" s="60">
        <f>D55+D105+D121+D145+D166</f>
        <v>2092569</v>
      </c>
      <c r="E54" s="60">
        <f t="shared" ref="E54:F54" si="20">E55+E105+E121+E145+E166</f>
        <v>2092569</v>
      </c>
      <c r="F54" s="60">
        <f t="shared" si="20"/>
        <v>846658.99</v>
      </c>
      <c r="G54" s="68">
        <f t="shared" si="2"/>
        <v>0.40460266304241344</v>
      </c>
    </row>
    <row r="55" spans="2:7" s="51" customFormat="1" ht="14.6" customHeight="1" x14ac:dyDescent="0.4">
      <c r="B55" s="86" t="s">
        <v>187</v>
      </c>
      <c r="C55" s="65" t="s">
        <v>242</v>
      </c>
      <c r="D55" s="64">
        <f>D56+D65+D94+D98+D101</f>
        <v>1071073</v>
      </c>
      <c r="E55" s="64">
        <f t="shared" ref="E55:F55" si="21">E56+E65+E94+E98+E101</f>
        <v>1071073</v>
      </c>
      <c r="F55" s="64">
        <f t="shared" si="21"/>
        <v>392471.76</v>
      </c>
      <c r="G55" s="76">
        <f t="shared" si="2"/>
        <v>0.36642858143189122</v>
      </c>
    </row>
    <row r="56" spans="2:7" ht="14.6" customHeight="1" x14ac:dyDescent="0.4">
      <c r="B56" s="89" t="s">
        <v>187</v>
      </c>
      <c r="C56" s="61" t="s">
        <v>5</v>
      </c>
      <c r="D56" s="60">
        <f>D57+D60+D62</f>
        <v>622337</v>
      </c>
      <c r="E56" s="60">
        <f t="shared" ref="E56:F56" si="22">E57+E60+E62</f>
        <v>622337</v>
      </c>
      <c r="F56" s="60">
        <f t="shared" si="22"/>
        <v>282309.31</v>
      </c>
      <c r="G56" s="68">
        <f t="shared" si="2"/>
        <v>0.45362771295937732</v>
      </c>
    </row>
    <row r="57" spans="2:7" ht="14.6" customHeight="1" x14ac:dyDescent="0.4">
      <c r="B57" s="90" t="s">
        <v>188</v>
      </c>
      <c r="C57" s="61" t="s">
        <v>39</v>
      </c>
      <c r="D57" s="60">
        <f>SUM(D58:D59)</f>
        <v>425377</v>
      </c>
      <c r="E57" s="60">
        <f t="shared" ref="E57:F57" si="23">SUM(E58:E59)</f>
        <v>425377</v>
      </c>
      <c r="F57" s="60">
        <f t="shared" si="23"/>
        <v>240088</v>
      </c>
      <c r="G57" s="68">
        <f t="shared" si="2"/>
        <v>0.56441227428845475</v>
      </c>
    </row>
    <row r="58" spans="2:7" ht="14.6" customHeight="1" x14ac:dyDescent="0.4">
      <c r="B58" s="91" t="s">
        <v>189</v>
      </c>
      <c r="C58" s="61" t="s">
        <v>40</v>
      </c>
      <c r="D58" s="60">
        <v>412105</v>
      </c>
      <c r="E58" s="60">
        <v>412105</v>
      </c>
      <c r="F58" s="60">
        <v>232421.01</v>
      </c>
      <c r="G58" s="68">
        <f t="shared" si="2"/>
        <v>0.56398493102486014</v>
      </c>
    </row>
    <row r="59" spans="2:7" ht="14.6" customHeight="1" x14ac:dyDescent="0.4">
      <c r="B59" s="91" t="s">
        <v>210</v>
      </c>
      <c r="C59" s="61" t="s">
        <v>79</v>
      </c>
      <c r="D59" s="60">
        <v>13272</v>
      </c>
      <c r="E59" s="60">
        <v>13272</v>
      </c>
      <c r="F59" s="60">
        <v>7666.99</v>
      </c>
      <c r="G59" s="68">
        <f t="shared" si="2"/>
        <v>0.57768158529234481</v>
      </c>
    </row>
    <row r="60" spans="2:7" ht="14.6" customHeight="1" x14ac:dyDescent="0.4">
      <c r="B60" s="90" t="s">
        <v>190</v>
      </c>
      <c r="C60" s="61" t="s">
        <v>80</v>
      </c>
      <c r="D60" s="60">
        <f>D61</f>
        <v>126750</v>
      </c>
      <c r="E60" s="60">
        <f t="shared" ref="E60:F60" si="24">E61</f>
        <v>126750</v>
      </c>
      <c r="F60" s="60">
        <f t="shared" si="24"/>
        <v>5918.4</v>
      </c>
      <c r="G60" s="68">
        <f t="shared" si="2"/>
        <v>4.6693491124260349E-2</v>
      </c>
    </row>
    <row r="61" spans="2:7" ht="14.6" customHeight="1" x14ac:dyDescent="0.4">
      <c r="B61" s="91" t="s">
        <v>191</v>
      </c>
      <c r="C61" s="61" t="s">
        <v>80</v>
      </c>
      <c r="D61" s="60">
        <v>126750</v>
      </c>
      <c r="E61" s="60">
        <v>126750</v>
      </c>
      <c r="F61" s="60">
        <v>5918.4</v>
      </c>
      <c r="G61" s="68">
        <f t="shared" si="2"/>
        <v>4.6693491124260349E-2</v>
      </c>
    </row>
    <row r="62" spans="2:7" ht="14.6" customHeight="1" x14ac:dyDescent="0.4">
      <c r="B62" s="90" t="s">
        <v>192</v>
      </c>
      <c r="C62" s="61" t="s">
        <v>81</v>
      </c>
      <c r="D62" s="60">
        <f>SUM(D63:D64)</f>
        <v>70210</v>
      </c>
      <c r="E62" s="60">
        <f t="shared" ref="E62:F62" si="25">SUM(E63:E64)</f>
        <v>70210</v>
      </c>
      <c r="F62" s="60">
        <f t="shared" si="25"/>
        <v>36302.910000000003</v>
      </c>
      <c r="G62" s="68">
        <f t="shared" si="2"/>
        <v>0.51706181455633105</v>
      </c>
    </row>
    <row r="63" spans="2:7" ht="14.6" customHeight="1" x14ac:dyDescent="0.4">
      <c r="B63" s="91" t="s">
        <v>193</v>
      </c>
      <c r="C63" s="61" t="s">
        <v>82</v>
      </c>
      <c r="D63" s="60">
        <v>70210</v>
      </c>
      <c r="E63" s="60">
        <v>70210</v>
      </c>
      <c r="F63" s="60">
        <v>36275.11</v>
      </c>
      <c r="G63" s="68">
        <f t="shared" si="2"/>
        <v>0.51666585956416466</v>
      </c>
    </row>
    <row r="64" spans="2:7" ht="14.6" customHeight="1" x14ac:dyDescent="0.4">
      <c r="B64" s="91" t="s">
        <v>211</v>
      </c>
      <c r="C64" s="61" t="s">
        <v>83</v>
      </c>
      <c r="D64" s="60">
        <v>0</v>
      </c>
      <c r="E64" s="60">
        <v>0</v>
      </c>
      <c r="F64" s="60">
        <v>27.8</v>
      </c>
      <c r="G64" s="68">
        <v>0</v>
      </c>
    </row>
    <row r="65" spans="2:7" ht="14.6" customHeight="1" x14ac:dyDescent="0.4">
      <c r="B65" s="89" t="s">
        <v>194</v>
      </c>
      <c r="C65" s="61" t="s">
        <v>15</v>
      </c>
      <c r="D65" s="60">
        <f>D66+D70+D75+D85+D87</f>
        <v>230407</v>
      </c>
      <c r="E65" s="60">
        <f t="shared" ref="E65:F65" si="26">E66+E70+E75+E85+E87</f>
        <v>230407</v>
      </c>
      <c r="F65" s="60">
        <f t="shared" si="26"/>
        <v>107952.00000000001</v>
      </c>
      <c r="G65" s="68">
        <f t="shared" si="2"/>
        <v>0.46852743189226026</v>
      </c>
    </row>
    <row r="66" spans="2:7" ht="14.6" customHeight="1" x14ac:dyDescent="0.4">
      <c r="B66" s="90" t="s">
        <v>195</v>
      </c>
      <c r="C66" s="61" t="s">
        <v>41</v>
      </c>
      <c r="D66" s="60">
        <f>SUM(D67:D69)</f>
        <v>31853</v>
      </c>
      <c r="E66" s="60">
        <f t="shared" ref="E66:F66" si="27">SUM(E67:E69)</f>
        <v>31853</v>
      </c>
      <c r="F66" s="60">
        <f t="shared" si="27"/>
        <v>22845.86</v>
      </c>
      <c r="G66" s="68">
        <f t="shared" si="2"/>
        <v>0.71722789062254733</v>
      </c>
    </row>
    <row r="67" spans="2:7" ht="14.6" customHeight="1" x14ac:dyDescent="0.4">
      <c r="B67" s="91" t="s">
        <v>196</v>
      </c>
      <c r="C67" s="61" t="s">
        <v>42</v>
      </c>
      <c r="D67" s="60">
        <v>9954</v>
      </c>
      <c r="E67" s="60">
        <v>9954</v>
      </c>
      <c r="F67" s="60">
        <v>17012.810000000001</v>
      </c>
      <c r="G67" s="68">
        <f t="shared" si="2"/>
        <v>1.7091430580671088</v>
      </c>
    </row>
    <row r="68" spans="2:7" ht="14.6" customHeight="1" x14ac:dyDescent="0.4">
      <c r="B68" s="91" t="s">
        <v>197</v>
      </c>
      <c r="C68" s="61" t="s">
        <v>84</v>
      </c>
      <c r="D68" s="60">
        <v>1991</v>
      </c>
      <c r="E68" s="60">
        <v>1991</v>
      </c>
      <c r="F68" s="60">
        <v>98.15</v>
      </c>
      <c r="G68" s="68">
        <f t="shared" si="2"/>
        <v>4.9296835760924161E-2</v>
      </c>
    </row>
    <row r="69" spans="2:7" ht="14.6" customHeight="1" x14ac:dyDescent="0.4">
      <c r="B69" s="91" t="s">
        <v>198</v>
      </c>
      <c r="C69" s="61" t="s">
        <v>85</v>
      </c>
      <c r="D69" s="60">
        <v>19908</v>
      </c>
      <c r="E69" s="60">
        <v>19908</v>
      </c>
      <c r="F69" s="60">
        <v>5734.9</v>
      </c>
      <c r="G69" s="68">
        <f t="shared" si="2"/>
        <v>0.28807012256379344</v>
      </c>
    </row>
    <row r="70" spans="2:7" ht="14.6" customHeight="1" x14ac:dyDescent="0.4">
      <c r="B70" s="90" t="s">
        <v>199</v>
      </c>
      <c r="C70" s="61" t="s">
        <v>86</v>
      </c>
      <c r="D70" s="60">
        <f>SUM(D71:D74)</f>
        <v>24686</v>
      </c>
      <c r="E70" s="60">
        <f t="shared" ref="E70:F70" si="28">SUM(E71:E74)</f>
        <v>24686</v>
      </c>
      <c r="F70" s="60">
        <f t="shared" si="28"/>
        <v>4005.14</v>
      </c>
      <c r="G70" s="68">
        <f t="shared" si="2"/>
        <v>0.16224337681276838</v>
      </c>
    </row>
    <row r="71" spans="2:7" ht="14.6" customHeight="1" x14ac:dyDescent="0.4">
      <c r="B71" s="91" t="s">
        <v>87</v>
      </c>
      <c r="C71" s="61" t="s">
        <v>88</v>
      </c>
      <c r="D71" s="60">
        <v>7432</v>
      </c>
      <c r="E71" s="60">
        <v>7432</v>
      </c>
      <c r="F71" s="60">
        <v>4005.14</v>
      </c>
      <c r="G71" s="68">
        <f t="shared" si="2"/>
        <v>0.53890473627556512</v>
      </c>
    </row>
    <row r="72" spans="2:7" ht="14.6" customHeight="1" x14ac:dyDescent="0.4">
      <c r="B72" s="91" t="s">
        <v>89</v>
      </c>
      <c r="C72" s="61" t="s">
        <v>90</v>
      </c>
      <c r="D72" s="60">
        <v>13272</v>
      </c>
      <c r="E72" s="60">
        <v>13272</v>
      </c>
      <c r="F72" s="60">
        <v>0</v>
      </c>
      <c r="G72" s="68">
        <f t="shared" si="2"/>
        <v>0</v>
      </c>
    </row>
    <row r="73" spans="2:7" ht="14.6" customHeight="1" x14ac:dyDescent="0.4">
      <c r="B73" s="91" t="s">
        <v>91</v>
      </c>
      <c r="C73" s="61" t="s">
        <v>92</v>
      </c>
      <c r="D73" s="60">
        <v>3318</v>
      </c>
      <c r="E73" s="60">
        <v>3318</v>
      </c>
      <c r="F73" s="60">
        <v>0</v>
      </c>
      <c r="G73" s="68">
        <f t="shared" ref="G73:G136" si="29">F73/E73</f>
        <v>0</v>
      </c>
    </row>
    <row r="74" spans="2:7" ht="14.6" customHeight="1" x14ac:dyDescent="0.4">
      <c r="B74" s="91" t="s">
        <v>93</v>
      </c>
      <c r="C74" s="61" t="s">
        <v>94</v>
      </c>
      <c r="D74" s="60">
        <v>664</v>
      </c>
      <c r="E74" s="60">
        <v>664</v>
      </c>
      <c r="F74" s="60">
        <v>0</v>
      </c>
      <c r="G74" s="68">
        <f t="shared" si="29"/>
        <v>0</v>
      </c>
    </row>
    <row r="75" spans="2:7" ht="14.6" customHeight="1" x14ac:dyDescent="0.4">
      <c r="B75" s="90" t="s">
        <v>200</v>
      </c>
      <c r="C75" s="61" t="s">
        <v>95</v>
      </c>
      <c r="D75" s="60">
        <f>SUM(D76:D84)</f>
        <v>145332</v>
      </c>
      <c r="E75" s="60">
        <f t="shared" ref="E75:F75" si="30">SUM(E76:E84)</f>
        <v>145332</v>
      </c>
      <c r="F75" s="60">
        <f t="shared" si="30"/>
        <v>68677.580000000016</v>
      </c>
      <c r="G75" s="68">
        <f t="shared" si="29"/>
        <v>0.47255649134395739</v>
      </c>
    </row>
    <row r="76" spans="2:7" ht="14.6" customHeight="1" x14ac:dyDescent="0.4">
      <c r="B76" s="91" t="s">
        <v>96</v>
      </c>
      <c r="C76" s="61" t="s">
        <v>97</v>
      </c>
      <c r="D76" s="60">
        <v>6636</v>
      </c>
      <c r="E76" s="60">
        <v>6636</v>
      </c>
      <c r="F76" s="60">
        <v>1084.98</v>
      </c>
      <c r="G76" s="68">
        <f t="shared" si="29"/>
        <v>0.163499095840868</v>
      </c>
    </row>
    <row r="77" spans="2:7" ht="14.6" customHeight="1" x14ac:dyDescent="0.4">
      <c r="B77" s="91" t="s">
        <v>98</v>
      </c>
      <c r="C77" s="61" t="s">
        <v>99</v>
      </c>
      <c r="D77" s="60">
        <v>5309</v>
      </c>
      <c r="E77" s="60">
        <v>5309</v>
      </c>
      <c r="F77" s="60">
        <v>41</v>
      </c>
      <c r="G77" s="68">
        <f t="shared" si="29"/>
        <v>7.7227349783386698E-3</v>
      </c>
    </row>
    <row r="78" spans="2:7" ht="14.6" customHeight="1" x14ac:dyDescent="0.4">
      <c r="B78" s="91" t="s">
        <v>100</v>
      </c>
      <c r="C78" s="61" t="s">
        <v>101</v>
      </c>
      <c r="D78" s="60">
        <v>13272</v>
      </c>
      <c r="E78" s="60">
        <v>13272</v>
      </c>
      <c r="F78" s="60">
        <v>4491.88</v>
      </c>
      <c r="G78" s="68">
        <f t="shared" si="29"/>
        <v>0.3384478601567209</v>
      </c>
    </row>
    <row r="79" spans="2:7" ht="14.6" customHeight="1" x14ac:dyDescent="0.4">
      <c r="B79" s="91" t="s">
        <v>102</v>
      </c>
      <c r="C79" s="61" t="s">
        <v>103</v>
      </c>
      <c r="D79" s="60">
        <v>5309</v>
      </c>
      <c r="E79" s="60">
        <v>5309</v>
      </c>
      <c r="F79" s="60">
        <v>0</v>
      </c>
      <c r="G79" s="68">
        <f t="shared" si="29"/>
        <v>0</v>
      </c>
    </row>
    <row r="80" spans="2:7" ht="14.6" customHeight="1" x14ac:dyDescent="0.4">
      <c r="B80" s="91" t="s">
        <v>104</v>
      </c>
      <c r="C80" s="61" t="s">
        <v>105</v>
      </c>
      <c r="D80" s="60">
        <v>46454</v>
      </c>
      <c r="E80" s="60">
        <v>46454</v>
      </c>
      <c r="F80" s="60">
        <v>38894.160000000003</v>
      </c>
      <c r="G80" s="68">
        <f t="shared" si="29"/>
        <v>0.83726180737934308</v>
      </c>
    </row>
    <row r="81" spans="2:7" ht="14.6" customHeight="1" x14ac:dyDescent="0.4">
      <c r="B81" s="91" t="s">
        <v>106</v>
      </c>
      <c r="C81" s="61" t="s">
        <v>107</v>
      </c>
      <c r="D81" s="60">
        <v>18581</v>
      </c>
      <c r="E81" s="60">
        <v>18581</v>
      </c>
      <c r="F81" s="60">
        <v>12988.8</v>
      </c>
      <c r="G81" s="68">
        <f t="shared" si="29"/>
        <v>0.69903665034174689</v>
      </c>
    </row>
    <row r="82" spans="2:7" ht="14.6" customHeight="1" x14ac:dyDescent="0.4">
      <c r="B82" s="91" t="s">
        <v>108</v>
      </c>
      <c r="C82" s="61" t="s">
        <v>109</v>
      </c>
      <c r="D82" s="60">
        <v>35171</v>
      </c>
      <c r="E82" s="60">
        <v>35171</v>
      </c>
      <c r="F82" s="60">
        <v>10217.5</v>
      </c>
      <c r="G82" s="68">
        <f t="shared" si="29"/>
        <v>0.29050922635125531</v>
      </c>
    </row>
    <row r="83" spans="2:7" ht="14.6" customHeight="1" x14ac:dyDescent="0.4">
      <c r="B83" s="91" t="s">
        <v>110</v>
      </c>
      <c r="C83" s="61" t="s">
        <v>111</v>
      </c>
      <c r="D83" s="60">
        <v>9291</v>
      </c>
      <c r="E83" s="60">
        <v>9291</v>
      </c>
      <c r="F83" s="60">
        <v>875.96</v>
      </c>
      <c r="G83" s="68">
        <f t="shared" si="29"/>
        <v>9.4280486492304388E-2</v>
      </c>
    </row>
    <row r="84" spans="2:7" ht="14.6" customHeight="1" x14ac:dyDescent="0.4">
      <c r="B84" s="91" t="s">
        <v>112</v>
      </c>
      <c r="C84" s="61" t="s">
        <v>113</v>
      </c>
      <c r="D84" s="60">
        <v>5309</v>
      </c>
      <c r="E84" s="60">
        <v>5309</v>
      </c>
      <c r="F84" s="60">
        <v>83.3</v>
      </c>
      <c r="G84" s="68">
        <f t="shared" si="29"/>
        <v>1.5690337163307592E-2</v>
      </c>
    </row>
    <row r="85" spans="2:7" ht="14.6" customHeight="1" x14ac:dyDescent="0.4">
      <c r="B85" s="90" t="s">
        <v>212</v>
      </c>
      <c r="C85" s="61" t="s">
        <v>114</v>
      </c>
      <c r="D85" s="60">
        <f>D86</f>
        <v>2654</v>
      </c>
      <c r="E85" s="60">
        <f t="shared" ref="E85:F85" si="31">E86</f>
        <v>2654</v>
      </c>
      <c r="F85" s="60">
        <f t="shared" si="31"/>
        <v>0</v>
      </c>
      <c r="G85" s="68">
        <f t="shared" si="29"/>
        <v>0</v>
      </c>
    </row>
    <row r="86" spans="2:7" ht="14.6" customHeight="1" x14ac:dyDescent="0.4">
      <c r="B86" s="91" t="s">
        <v>213</v>
      </c>
      <c r="C86" s="61" t="s">
        <v>114</v>
      </c>
      <c r="D86" s="60">
        <v>2654</v>
      </c>
      <c r="E86" s="60">
        <v>2654</v>
      </c>
      <c r="F86" s="60">
        <v>0</v>
      </c>
      <c r="G86" s="68">
        <f t="shared" si="29"/>
        <v>0</v>
      </c>
    </row>
    <row r="87" spans="2:7" ht="14.6" customHeight="1" x14ac:dyDescent="0.4">
      <c r="B87" s="90" t="s">
        <v>201</v>
      </c>
      <c r="C87" s="61" t="s">
        <v>121</v>
      </c>
      <c r="D87" s="60">
        <f>SUM(D88:D93)</f>
        <v>25882</v>
      </c>
      <c r="E87" s="60">
        <f t="shared" ref="E87:F87" si="32">SUM(E88:E93)</f>
        <v>25882</v>
      </c>
      <c r="F87" s="60">
        <f t="shared" si="32"/>
        <v>12423.420000000002</v>
      </c>
      <c r="G87" s="68">
        <f t="shared" si="29"/>
        <v>0.48000231821343026</v>
      </c>
    </row>
    <row r="88" spans="2:7" ht="14.6" customHeight="1" x14ac:dyDescent="0.4">
      <c r="B88" s="91" t="s">
        <v>123</v>
      </c>
      <c r="C88" s="61" t="s">
        <v>116</v>
      </c>
      <c r="D88" s="60">
        <v>265</v>
      </c>
      <c r="E88" s="60">
        <v>265</v>
      </c>
      <c r="F88" s="60">
        <v>15.77</v>
      </c>
      <c r="G88" s="68">
        <f t="shared" si="29"/>
        <v>5.9509433962264151E-2</v>
      </c>
    </row>
    <row r="89" spans="2:7" ht="14.6" customHeight="1" x14ac:dyDescent="0.4">
      <c r="B89" s="91" t="s">
        <v>124</v>
      </c>
      <c r="C89" s="61" t="s">
        <v>117</v>
      </c>
      <c r="D89" s="60">
        <v>19910</v>
      </c>
      <c r="E89" s="60">
        <v>19910</v>
      </c>
      <c r="F89" s="60">
        <v>11415.34</v>
      </c>
      <c r="G89" s="68">
        <f t="shared" si="29"/>
        <v>0.57334706177800099</v>
      </c>
    </row>
    <row r="90" spans="2:7" ht="14.6" customHeight="1" x14ac:dyDescent="0.4">
      <c r="B90" s="91" t="s">
        <v>125</v>
      </c>
      <c r="C90" s="61" t="s">
        <v>118</v>
      </c>
      <c r="D90" s="60">
        <v>4645</v>
      </c>
      <c r="E90" s="60">
        <v>4645</v>
      </c>
      <c r="F90" s="60">
        <v>0</v>
      </c>
      <c r="G90" s="68">
        <f t="shared" si="29"/>
        <v>0</v>
      </c>
    </row>
    <row r="91" spans="2:7" ht="14.6" customHeight="1" x14ac:dyDescent="0.4">
      <c r="B91" s="91" t="s">
        <v>126</v>
      </c>
      <c r="C91" s="61" t="s">
        <v>119</v>
      </c>
      <c r="D91" s="60">
        <v>1062</v>
      </c>
      <c r="E91" s="60">
        <v>1062</v>
      </c>
      <c r="F91" s="60">
        <v>0</v>
      </c>
      <c r="G91" s="68">
        <f t="shared" si="29"/>
        <v>0</v>
      </c>
    </row>
    <row r="92" spans="2:7" ht="14.6" customHeight="1" x14ac:dyDescent="0.4">
      <c r="B92" s="91" t="s">
        <v>127</v>
      </c>
      <c r="C92" s="61" t="s">
        <v>120</v>
      </c>
      <c r="D92" s="60">
        <v>0</v>
      </c>
      <c r="E92" s="60">
        <v>0</v>
      </c>
      <c r="F92" s="60">
        <v>355.29</v>
      </c>
      <c r="G92" s="68">
        <v>0</v>
      </c>
    </row>
    <row r="93" spans="2:7" ht="14.6" customHeight="1" x14ac:dyDescent="0.4">
      <c r="B93" s="91" t="s">
        <v>128</v>
      </c>
      <c r="C93" s="61" t="s">
        <v>121</v>
      </c>
      <c r="D93" s="60">
        <v>0</v>
      </c>
      <c r="E93" s="60">
        <v>0</v>
      </c>
      <c r="F93" s="60">
        <v>637.02</v>
      </c>
      <c r="G93" s="68">
        <v>0</v>
      </c>
    </row>
    <row r="94" spans="2:7" ht="14.6" customHeight="1" x14ac:dyDescent="0.4">
      <c r="B94" s="89" t="s">
        <v>202</v>
      </c>
      <c r="C94" s="61" t="s">
        <v>129</v>
      </c>
      <c r="D94" s="60">
        <f>D95</f>
        <v>2654</v>
      </c>
      <c r="E94" s="60">
        <f t="shared" ref="E94:F94" si="33">E95</f>
        <v>2654</v>
      </c>
      <c r="F94" s="60">
        <f t="shared" si="33"/>
        <v>2210.4499999999998</v>
      </c>
      <c r="G94" s="68">
        <f t="shared" si="29"/>
        <v>0.83287490580256207</v>
      </c>
    </row>
    <row r="95" spans="2:7" ht="14.6" customHeight="1" x14ac:dyDescent="0.4">
      <c r="B95" s="90" t="s">
        <v>203</v>
      </c>
      <c r="C95" s="61" t="s">
        <v>130</v>
      </c>
      <c r="D95" s="60">
        <f>SUM(D96:D97)</f>
        <v>2654</v>
      </c>
      <c r="E95" s="60">
        <f t="shared" ref="E95:F95" si="34">SUM(E96:E97)</f>
        <v>2654</v>
      </c>
      <c r="F95" s="60">
        <f t="shared" si="34"/>
        <v>2210.4499999999998</v>
      </c>
      <c r="G95" s="68">
        <f t="shared" si="29"/>
        <v>0.83287490580256207</v>
      </c>
    </row>
    <row r="96" spans="2:7" ht="14.6" customHeight="1" x14ac:dyDescent="0.4">
      <c r="B96" s="91" t="s">
        <v>204</v>
      </c>
      <c r="C96" s="61" t="s">
        <v>131</v>
      </c>
      <c r="D96" s="60">
        <v>2654</v>
      </c>
      <c r="E96" s="60">
        <v>2654</v>
      </c>
      <c r="F96" s="60">
        <v>1400.61</v>
      </c>
      <c r="G96" s="68">
        <f t="shared" si="29"/>
        <v>0.52773549359457417</v>
      </c>
    </row>
    <row r="97" spans="2:7" ht="14.6" customHeight="1" x14ac:dyDescent="0.4">
      <c r="B97" s="91" t="s">
        <v>214</v>
      </c>
      <c r="C97" s="61" t="s">
        <v>132</v>
      </c>
      <c r="D97" s="60">
        <v>0</v>
      </c>
      <c r="E97" s="60">
        <v>0</v>
      </c>
      <c r="F97" s="60">
        <v>809.84</v>
      </c>
      <c r="G97" s="68">
        <v>0</v>
      </c>
    </row>
    <row r="98" spans="2:7" ht="14.6" customHeight="1" x14ac:dyDescent="0.4">
      <c r="B98" s="89" t="s">
        <v>205</v>
      </c>
      <c r="C98" s="61" t="s">
        <v>136</v>
      </c>
      <c r="D98" s="60">
        <f>D99</f>
        <v>3318</v>
      </c>
      <c r="E98" s="60">
        <f t="shared" ref="E98:F98" si="35">E99</f>
        <v>3318</v>
      </c>
      <c r="F98" s="60">
        <f t="shared" si="35"/>
        <v>0</v>
      </c>
      <c r="G98" s="68">
        <f t="shared" si="29"/>
        <v>0</v>
      </c>
    </row>
    <row r="99" spans="2:7" ht="14.6" customHeight="1" x14ac:dyDescent="0.4">
      <c r="B99" s="90" t="s">
        <v>206</v>
      </c>
      <c r="C99" s="61" t="s">
        <v>137</v>
      </c>
      <c r="D99" s="60">
        <f>D100</f>
        <v>3318</v>
      </c>
      <c r="E99" s="60">
        <f t="shared" ref="E99:F99" si="36">E100</f>
        <v>3318</v>
      </c>
      <c r="F99" s="60">
        <f t="shared" si="36"/>
        <v>0</v>
      </c>
      <c r="G99" s="68">
        <f t="shared" si="29"/>
        <v>0</v>
      </c>
    </row>
    <row r="100" spans="2:7" ht="14.6" customHeight="1" x14ac:dyDescent="0.4">
      <c r="B100" s="91" t="s">
        <v>207</v>
      </c>
      <c r="C100" s="61" t="s">
        <v>138</v>
      </c>
      <c r="D100" s="60">
        <v>3318</v>
      </c>
      <c r="E100" s="60">
        <v>3318</v>
      </c>
      <c r="F100" s="60">
        <v>0</v>
      </c>
      <c r="G100" s="68">
        <f t="shared" si="29"/>
        <v>0</v>
      </c>
    </row>
    <row r="101" spans="2:7" ht="14.6" customHeight="1" x14ac:dyDescent="0.4">
      <c r="B101" s="89" t="s">
        <v>215</v>
      </c>
      <c r="C101" s="61" t="s">
        <v>141</v>
      </c>
      <c r="D101" s="60">
        <f>D102</f>
        <v>212357</v>
      </c>
      <c r="E101" s="60">
        <f t="shared" ref="E101:F101" si="37">E102</f>
        <v>212357</v>
      </c>
      <c r="F101" s="60">
        <f t="shared" si="37"/>
        <v>0</v>
      </c>
      <c r="G101" s="68">
        <f t="shared" si="29"/>
        <v>0</v>
      </c>
    </row>
    <row r="102" spans="2:7" ht="14.6" customHeight="1" x14ac:dyDescent="0.4">
      <c r="B102" s="90" t="s">
        <v>216</v>
      </c>
      <c r="C102" s="61" t="s">
        <v>142</v>
      </c>
      <c r="D102" s="60">
        <f>SUM(D103:D104)</f>
        <v>212357</v>
      </c>
      <c r="E102" s="60">
        <f t="shared" ref="E102:F102" si="38">SUM(E103:E104)</f>
        <v>212357</v>
      </c>
      <c r="F102" s="60">
        <f t="shared" si="38"/>
        <v>0</v>
      </c>
      <c r="G102" s="68">
        <f t="shared" si="29"/>
        <v>0</v>
      </c>
    </row>
    <row r="103" spans="2:7" ht="14.6" customHeight="1" x14ac:dyDescent="0.4">
      <c r="B103" s="91" t="s">
        <v>217</v>
      </c>
      <c r="C103" s="61" t="s">
        <v>143</v>
      </c>
      <c r="D103" s="60">
        <v>13272</v>
      </c>
      <c r="E103" s="107">
        <v>13272</v>
      </c>
      <c r="F103" s="107">
        <v>0</v>
      </c>
      <c r="G103" s="68">
        <f t="shared" si="29"/>
        <v>0</v>
      </c>
    </row>
    <row r="104" spans="2:7" ht="14.6" customHeight="1" x14ac:dyDescent="0.4">
      <c r="B104" s="91" t="s">
        <v>218</v>
      </c>
      <c r="C104" s="61" t="s">
        <v>144</v>
      </c>
      <c r="D104" s="60">
        <v>199085</v>
      </c>
      <c r="E104" s="107">
        <v>199085</v>
      </c>
      <c r="F104" s="107">
        <v>0</v>
      </c>
      <c r="G104" s="68">
        <f t="shared" si="29"/>
        <v>0</v>
      </c>
    </row>
    <row r="105" spans="2:7" s="51" customFormat="1" ht="14.6" customHeight="1" x14ac:dyDescent="0.4">
      <c r="B105" s="86" t="s">
        <v>219</v>
      </c>
      <c r="C105" s="65" t="s">
        <v>243</v>
      </c>
      <c r="D105" s="64">
        <f>D106+D113</f>
        <v>48444</v>
      </c>
      <c r="E105" s="64">
        <f t="shared" ref="E105:F105" si="39">E106+E113</f>
        <v>48444</v>
      </c>
      <c r="F105" s="64">
        <f t="shared" si="39"/>
        <v>17704.89</v>
      </c>
      <c r="G105" s="76">
        <f t="shared" si="29"/>
        <v>0.36547126579142925</v>
      </c>
    </row>
    <row r="106" spans="2:7" ht="14.6" customHeight="1" x14ac:dyDescent="0.4">
      <c r="B106" s="89" t="s">
        <v>187</v>
      </c>
      <c r="C106" s="61" t="s">
        <v>5</v>
      </c>
      <c r="D106" s="60">
        <f>D107+D109+D111</f>
        <v>29067</v>
      </c>
      <c r="E106" s="60">
        <f t="shared" ref="E106:F106" si="40">E107+E109+E111</f>
        <v>29067</v>
      </c>
      <c r="F106" s="60">
        <f t="shared" si="40"/>
        <v>17291.48</v>
      </c>
      <c r="G106" s="68">
        <f t="shared" si="29"/>
        <v>0.59488354491347573</v>
      </c>
    </row>
    <row r="107" spans="2:7" ht="14.6" customHeight="1" x14ac:dyDescent="0.4">
      <c r="B107" s="90" t="s">
        <v>188</v>
      </c>
      <c r="C107" s="61" t="s">
        <v>39</v>
      </c>
      <c r="D107" s="60">
        <f>D108</f>
        <v>23890</v>
      </c>
      <c r="E107" s="60">
        <f t="shared" ref="E107:F107" si="41">E108</f>
        <v>23890</v>
      </c>
      <c r="F107" s="60">
        <f t="shared" si="41"/>
        <v>14842.47</v>
      </c>
      <c r="G107" s="68">
        <f t="shared" si="29"/>
        <v>0.62128380075345335</v>
      </c>
    </row>
    <row r="108" spans="2:7" ht="14.6" customHeight="1" x14ac:dyDescent="0.4">
      <c r="B108" s="91" t="s">
        <v>189</v>
      </c>
      <c r="C108" s="61" t="s">
        <v>40</v>
      </c>
      <c r="D108" s="60">
        <v>23890</v>
      </c>
      <c r="E108" s="60">
        <v>23890</v>
      </c>
      <c r="F108" s="60">
        <v>14842.47</v>
      </c>
      <c r="G108" s="68">
        <f t="shared" si="29"/>
        <v>0.62128380075345335</v>
      </c>
    </row>
    <row r="109" spans="2:7" ht="14.6" customHeight="1" x14ac:dyDescent="0.4">
      <c r="B109" s="90" t="s">
        <v>190</v>
      </c>
      <c r="C109" s="61" t="s">
        <v>80</v>
      </c>
      <c r="D109" s="60">
        <f>D110</f>
        <v>1195</v>
      </c>
      <c r="E109" s="60">
        <f t="shared" ref="E109:F109" si="42">E110</f>
        <v>1195</v>
      </c>
      <c r="F109" s="60">
        <f t="shared" si="42"/>
        <v>0</v>
      </c>
      <c r="G109" s="68">
        <f t="shared" si="29"/>
        <v>0</v>
      </c>
    </row>
    <row r="110" spans="2:7" ht="14.6" customHeight="1" x14ac:dyDescent="0.4">
      <c r="B110" s="91" t="s">
        <v>191</v>
      </c>
      <c r="C110" s="61" t="s">
        <v>80</v>
      </c>
      <c r="D110" s="60">
        <v>1195</v>
      </c>
      <c r="E110" s="60">
        <v>1195</v>
      </c>
      <c r="F110" s="60"/>
      <c r="G110" s="68">
        <f t="shared" si="29"/>
        <v>0</v>
      </c>
    </row>
    <row r="111" spans="2:7" ht="14.6" customHeight="1" x14ac:dyDescent="0.4">
      <c r="B111" s="90" t="s">
        <v>192</v>
      </c>
      <c r="C111" s="61" t="s">
        <v>81</v>
      </c>
      <c r="D111" s="60">
        <f>D112</f>
        <v>3982</v>
      </c>
      <c r="E111" s="60">
        <f t="shared" ref="E111:F111" si="43">E112</f>
        <v>3982</v>
      </c>
      <c r="F111" s="60">
        <f t="shared" si="43"/>
        <v>2449.0100000000002</v>
      </c>
      <c r="G111" s="68">
        <f t="shared" si="29"/>
        <v>0.61502009040683081</v>
      </c>
    </row>
    <row r="112" spans="2:7" ht="14.6" customHeight="1" x14ac:dyDescent="0.4">
      <c r="B112" s="91" t="s">
        <v>193</v>
      </c>
      <c r="C112" s="61" t="s">
        <v>82</v>
      </c>
      <c r="D112" s="60">
        <v>3982</v>
      </c>
      <c r="E112" s="60">
        <v>3982</v>
      </c>
      <c r="F112" s="60">
        <v>2449.0100000000002</v>
      </c>
      <c r="G112" s="68">
        <f t="shared" si="29"/>
        <v>0.61502009040683081</v>
      </c>
    </row>
    <row r="113" spans="2:7" ht="14.6" customHeight="1" x14ac:dyDescent="0.4">
      <c r="B113" s="89" t="s">
        <v>194</v>
      </c>
      <c r="C113" s="61" t="s">
        <v>15</v>
      </c>
      <c r="D113" s="60">
        <f>D114+D116+D118</f>
        <v>19377</v>
      </c>
      <c r="E113" s="60">
        <f t="shared" ref="E113:F113" si="44">E114+E116+E118</f>
        <v>19377</v>
      </c>
      <c r="F113" s="60">
        <f t="shared" si="44"/>
        <v>413.41</v>
      </c>
      <c r="G113" s="68">
        <f t="shared" si="29"/>
        <v>2.1335087990917066E-2</v>
      </c>
    </row>
    <row r="114" spans="2:7" ht="14.6" customHeight="1" x14ac:dyDescent="0.4">
      <c r="B114" s="90" t="s">
        <v>195</v>
      </c>
      <c r="C114" s="61" t="s">
        <v>41</v>
      </c>
      <c r="D114" s="60">
        <f>D115</f>
        <v>796</v>
      </c>
      <c r="E114" s="60">
        <f t="shared" ref="E114:F114" si="45">E115</f>
        <v>796</v>
      </c>
      <c r="F114" s="60">
        <f t="shared" si="45"/>
        <v>413.41</v>
      </c>
      <c r="G114" s="68">
        <f t="shared" si="29"/>
        <v>0.51935929648241208</v>
      </c>
    </row>
    <row r="115" spans="2:7" ht="14.6" customHeight="1" x14ac:dyDescent="0.4">
      <c r="B115" s="91" t="s">
        <v>197</v>
      </c>
      <c r="C115" s="61" t="s">
        <v>84</v>
      </c>
      <c r="D115" s="60">
        <v>796</v>
      </c>
      <c r="E115" s="60">
        <v>796</v>
      </c>
      <c r="F115" s="60">
        <v>413.41</v>
      </c>
      <c r="G115" s="68">
        <f t="shared" si="29"/>
        <v>0.51935929648241208</v>
      </c>
    </row>
    <row r="116" spans="2:7" ht="14.6" customHeight="1" x14ac:dyDescent="0.4">
      <c r="B116" s="90" t="s">
        <v>199</v>
      </c>
      <c r="C116" s="61" t="s">
        <v>86</v>
      </c>
      <c r="D116" s="60">
        <f>D117</f>
        <v>2654</v>
      </c>
      <c r="E116" s="60">
        <f t="shared" ref="E116:F116" si="46">E117</f>
        <v>2654</v>
      </c>
      <c r="F116" s="60">
        <f t="shared" si="46"/>
        <v>0</v>
      </c>
      <c r="G116" s="68">
        <f t="shared" si="29"/>
        <v>0</v>
      </c>
    </row>
    <row r="117" spans="2:7" ht="14.6" customHeight="1" x14ac:dyDescent="0.4">
      <c r="B117" s="91" t="s">
        <v>91</v>
      </c>
      <c r="C117" s="61" t="s">
        <v>92</v>
      </c>
      <c r="D117" s="60">
        <v>2654</v>
      </c>
      <c r="E117" s="60">
        <v>2654</v>
      </c>
      <c r="F117" s="60">
        <v>0</v>
      </c>
      <c r="G117" s="68">
        <f t="shared" si="29"/>
        <v>0</v>
      </c>
    </row>
    <row r="118" spans="2:7" ht="14.6" customHeight="1" x14ac:dyDescent="0.4">
      <c r="B118" s="90" t="s">
        <v>200</v>
      </c>
      <c r="C118" s="61" t="s">
        <v>95</v>
      </c>
      <c r="D118" s="60">
        <f>SUM(D119:D120)</f>
        <v>15927</v>
      </c>
      <c r="E118" s="60">
        <f t="shared" ref="E118:F118" si="47">SUM(E119:E120)</f>
        <v>15927</v>
      </c>
      <c r="F118" s="60">
        <f t="shared" si="47"/>
        <v>0</v>
      </c>
      <c r="G118" s="68">
        <f t="shared" si="29"/>
        <v>0</v>
      </c>
    </row>
    <row r="119" spans="2:7" ht="14.6" customHeight="1" x14ac:dyDescent="0.4">
      <c r="B119" s="91" t="s">
        <v>104</v>
      </c>
      <c r="C119" s="61" t="s">
        <v>105</v>
      </c>
      <c r="D119" s="60">
        <v>5309</v>
      </c>
      <c r="E119" s="60">
        <v>5309</v>
      </c>
      <c r="F119" s="60">
        <v>0</v>
      </c>
      <c r="G119" s="68">
        <f t="shared" si="29"/>
        <v>0</v>
      </c>
    </row>
    <row r="120" spans="2:7" ht="14.6" customHeight="1" x14ac:dyDescent="0.4">
      <c r="B120" s="91" t="s">
        <v>108</v>
      </c>
      <c r="C120" s="61" t="s">
        <v>109</v>
      </c>
      <c r="D120" s="60">
        <v>10618</v>
      </c>
      <c r="E120" s="60">
        <v>10618</v>
      </c>
      <c r="F120" s="60">
        <v>0</v>
      </c>
      <c r="G120" s="68">
        <f t="shared" si="29"/>
        <v>0</v>
      </c>
    </row>
    <row r="121" spans="2:7" s="51" customFormat="1" ht="14.6" customHeight="1" x14ac:dyDescent="0.4">
      <c r="B121" s="86" t="s">
        <v>220</v>
      </c>
      <c r="C121" s="65" t="s">
        <v>244</v>
      </c>
      <c r="D121" s="64">
        <f>D122+D129+D139+D142</f>
        <v>493710</v>
      </c>
      <c r="E121" s="64">
        <f t="shared" ref="E121:F121" si="48">E122+E129+E139+E142</f>
        <v>493710</v>
      </c>
      <c r="F121" s="64">
        <f t="shared" si="48"/>
        <v>211476.13</v>
      </c>
      <c r="G121" s="76">
        <f t="shared" si="29"/>
        <v>0.42834078710173989</v>
      </c>
    </row>
    <row r="122" spans="2:7" ht="14.6" customHeight="1" x14ac:dyDescent="0.4">
      <c r="B122" s="89" t="s">
        <v>187</v>
      </c>
      <c r="C122" s="61" t="s">
        <v>5</v>
      </c>
      <c r="D122" s="60">
        <f>D123+D125+D127</f>
        <v>159666</v>
      </c>
      <c r="E122" s="60">
        <f t="shared" ref="E122:F122" si="49">E123+E125+E127</f>
        <v>159666</v>
      </c>
      <c r="F122" s="60">
        <f t="shared" si="49"/>
        <v>21779.11</v>
      </c>
      <c r="G122" s="68">
        <f t="shared" si="29"/>
        <v>0.1364041812283141</v>
      </c>
    </row>
    <row r="123" spans="2:7" ht="14.6" customHeight="1" x14ac:dyDescent="0.4">
      <c r="B123" s="90" t="s">
        <v>188</v>
      </c>
      <c r="C123" s="61" t="s">
        <v>39</v>
      </c>
      <c r="D123" s="60">
        <f>D124</f>
        <v>134050</v>
      </c>
      <c r="E123" s="60">
        <f t="shared" ref="E123:F123" si="50">E124</f>
        <v>134050</v>
      </c>
      <c r="F123" s="60">
        <f t="shared" si="50"/>
        <v>18340.7</v>
      </c>
      <c r="G123" s="68">
        <f t="shared" si="29"/>
        <v>0.13681984334203656</v>
      </c>
    </row>
    <row r="124" spans="2:7" ht="14.6" customHeight="1" x14ac:dyDescent="0.4">
      <c r="B124" s="91" t="s">
        <v>189</v>
      </c>
      <c r="C124" s="61" t="s">
        <v>40</v>
      </c>
      <c r="D124" s="60">
        <v>134050</v>
      </c>
      <c r="E124" s="60">
        <v>134050</v>
      </c>
      <c r="F124" s="60">
        <v>18340.7</v>
      </c>
      <c r="G124" s="68">
        <f t="shared" si="29"/>
        <v>0.13681984334203656</v>
      </c>
    </row>
    <row r="125" spans="2:7" ht="14.6" customHeight="1" x14ac:dyDescent="0.4">
      <c r="B125" s="90" t="s">
        <v>190</v>
      </c>
      <c r="C125" s="61" t="s">
        <v>80</v>
      </c>
      <c r="D125" s="60">
        <f>D126</f>
        <v>2654</v>
      </c>
      <c r="E125" s="60">
        <f t="shared" ref="E125:F125" si="51">E126</f>
        <v>2654</v>
      </c>
      <c r="F125" s="60">
        <f t="shared" si="51"/>
        <v>450</v>
      </c>
      <c r="G125" s="68">
        <f t="shared" si="29"/>
        <v>0.16955538809344387</v>
      </c>
    </row>
    <row r="126" spans="2:7" ht="14.6" customHeight="1" x14ac:dyDescent="0.4">
      <c r="B126" s="91" t="s">
        <v>191</v>
      </c>
      <c r="C126" s="61" t="s">
        <v>80</v>
      </c>
      <c r="D126" s="60">
        <v>2654</v>
      </c>
      <c r="E126" s="60">
        <v>2654</v>
      </c>
      <c r="F126" s="60">
        <v>450</v>
      </c>
      <c r="G126" s="68">
        <f t="shared" si="29"/>
        <v>0.16955538809344387</v>
      </c>
    </row>
    <row r="127" spans="2:7" ht="14.6" customHeight="1" x14ac:dyDescent="0.4">
      <c r="B127" s="90" t="s">
        <v>192</v>
      </c>
      <c r="C127" s="61" t="s">
        <v>81</v>
      </c>
      <c r="D127" s="60">
        <f>D128</f>
        <v>22962</v>
      </c>
      <c r="E127" s="60">
        <f t="shared" ref="E127:F127" si="52">E128</f>
        <v>22962</v>
      </c>
      <c r="F127" s="60">
        <f t="shared" si="52"/>
        <v>2988.41</v>
      </c>
      <c r="G127" s="68">
        <f t="shared" si="29"/>
        <v>0.13014589321487674</v>
      </c>
    </row>
    <row r="128" spans="2:7" ht="14.6" customHeight="1" x14ac:dyDescent="0.4">
      <c r="B128" s="91" t="s">
        <v>193</v>
      </c>
      <c r="C128" s="61" t="s">
        <v>82</v>
      </c>
      <c r="D128" s="60">
        <v>22962</v>
      </c>
      <c r="E128" s="60">
        <v>22962</v>
      </c>
      <c r="F128" s="60">
        <v>2988.41</v>
      </c>
      <c r="G128" s="68">
        <f t="shared" si="29"/>
        <v>0.13014589321487674</v>
      </c>
    </row>
    <row r="129" spans="2:7" ht="14.6" customHeight="1" x14ac:dyDescent="0.4">
      <c r="B129" s="89" t="s">
        <v>194</v>
      </c>
      <c r="C129" s="61" t="s">
        <v>15</v>
      </c>
      <c r="D129" s="60">
        <f>D130+D134+D137</f>
        <v>25219</v>
      </c>
      <c r="E129" s="60">
        <f t="shared" ref="E129:F129" si="53">E130+E134+E137</f>
        <v>25219</v>
      </c>
      <c r="F129" s="60">
        <f t="shared" si="53"/>
        <v>6931.15</v>
      </c>
      <c r="G129" s="68">
        <f t="shared" si="29"/>
        <v>0.27483841548039173</v>
      </c>
    </row>
    <row r="130" spans="2:7" ht="14.6" customHeight="1" x14ac:dyDescent="0.4">
      <c r="B130" s="90" t="s">
        <v>195</v>
      </c>
      <c r="C130" s="61" t="s">
        <v>41</v>
      </c>
      <c r="D130" s="60">
        <f>SUM(D131:D133)</f>
        <v>14601</v>
      </c>
      <c r="E130" s="60">
        <f t="shared" ref="E130:F130" si="54">SUM(E131:E133)</f>
        <v>14601</v>
      </c>
      <c r="F130" s="60">
        <f t="shared" si="54"/>
        <v>6540.45</v>
      </c>
      <c r="G130" s="68">
        <f t="shared" si="29"/>
        <v>0.44794534620916376</v>
      </c>
    </row>
    <row r="131" spans="2:7" ht="14.6" customHeight="1" x14ac:dyDescent="0.4">
      <c r="B131" s="91" t="s">
        <v>196</v>
      </c>
      <c r="C131" s="61" t="s">
        <v>42</v>
      </c>
      <c r="D131" s="60">
        <v>7300</v>
      </c>
      <c r="E131" s="60">
        <v>7300</v>
      </c>
      <c r="F131" s="60">
        <v>6371.95</v>
      </c>
      <c r="G131" s="68">
        <f t="shared" si="29"/>
        <v>0.87286986301369862</v>
      </c>
    </row>
    <row r="132" spans="2:7" ht="14.6" customHeight="1" x14ac:dyDescent="0.4">
      <c r="B132" s="91" t="s">
        <v>197</v>
      </c>
      <c r="C132" s="61" t="s">
        <v>84</v>
      </c>
      <c r="D132" s="60">
        <v>665</v>
      </c>
      <c r="E132" s="60">
        <v>665</v>
      </c>
      <c r="F132" s="60">
        <v>168.5</v>
      </c>
      <c r="G132" s="68">
        <f t="shared" si="29"/>
        <v>0.25338345864661654</v>
      </c>
    </row>
    <row r="133" spans="2:7" ht="14.6" customHeight="1" x14ac:dyDescent="0.4">
      <c r="B133" s="91" t="s">
        <v>198</v>
      </c>
      <c r="C133" s="61" t="s">
        <v>85</v>
      </c>
      <c r="D133" s="60">
        <v>6636</v>
      </c>
      <c r="E133" s="60">
        <v>6636</v>
      </c>
      <c r="F133" s="60">
        <v>0</v>
      </c>
      <c r="G133" s="68">
        <f t="shared" si="29"/>
        <v>0</v>
      </c>
    </row>
    <row r="134" spans="2:7" ht="14.6" customHeight="1" x14ac:dyDescent="0.4">
      <c r="B134" s="90" t="s">
        <v>200</v>
      </c>
      <c r="C134" s="61" t="s">
        <v>95</v>
      </c>
      <c r="D134" s="60">
        <f>SUM(D135:D136)</f>
        <v>8627</v>
      </c>
      <c r="E134" s="60">
        <f t="shared" ref="E134:F134" si="55">SUM(E135:E136)</f>
        <v>8627</v>
      </c>
      <c r="F134" s="60">
        <f t="shared" si="55"/>
        <v>390.7</v>
      </c>
      <c r="G134" s="68">
        <f t="shared" si="29"/>
        <v>4.5288049148023646E-2</v>
      </c>
    </row>
    <row r="135" spans="2:7" ht="14.6" customHeight="1" x14ac:dyDescent="0.4">
      <c r="B135" s="91" t="s">
        <v>108</v>
      </c>
      <c r="C135" s="61" t="s">
        <v>109</v>
      </c>
      <c r="D135" s="60">
        <v>6636</v>
      </c>
      <c r="E135" s="60">
        <v>6636</v>
      </c>
      <c r="F135" s="60">
        <v>0</v>
      </c>
      <c r="G135" s="68">
        <f t="shared" si="29"/>
        <v>0</v>
      </c>
    </row>
    <row r="136" spans="2:7" ht="14.6" customHeight="1" x14ac:dyDescent="0.4">
      <c r="B136" s="91" t="s">
        <v>112</v>
      </c>
      <c r="C136" s="61" t="s">
        <v>113</v>
      </c>
      <c r="D136" s="60">
        <v>1991</v>
      </c>
      <c r="E136" s="60">
        <v>1991</v>
      </c>
      <c r="F136" s="60">
        <v>390.7</v>
      </c>
      <c r="G136" s="68">
        <f t="shared" si="29"/>
        <v>0.19623304871923655</v>
      </c>
    </row>
    <row r="137" spans="2:7" ht="14.6" customHeight="1" x14ac:dyDescent="0.4">
      <c r="B137" s="90" t="s">
        <v>201</v>
      </c>
      <c r="C137" s="61" t="s">
        <v>121</v>
      </c>
      <c r="D137" s="60">
        <f>D138</f>
        <v>1991</v>
      </c>
      <c r="E137" s="60">
        <f t="shared" ref="E137:F137" si="56">E138</f>
        <v>1991</v>
      </c>
      <c r="F137" s="60">
        <f t="shared" si="56"/>
        <v>0</v>
      </c>
      <c r="G137" s="68">
        <f t="shared" ref="G137:G200" si="57">F137/E137</f>
        <v>0</v>
      </c>
    </row>
    <row r="138" spans="2:7" ht="14.6" customHeight="1" x14ac:dyDescent="0.4">
      <c r="B138" s="91" t="s">
        <v>124</v>
      </c>
      <c r="C138" s="61" t="s">
        <v>117</v>
      </c>
      <c r="D138" s="60">
        <v>1991</v>
      </c>
      <c r="E138" s="60">
        <v>1991</v>
      </c>
      <c r="F138" s="60">
        <v>0</v>
      </c>
      <c r="G138" s="68">
        <f t="shared" si="57"/>
        <v>0</v>
      </c>
    </row>
    <row r="139" spans="2:7" ht="14.6" customHeight="1" x14ac:dyDescent="0.4">
      <c r="B139" s="89" t="s">
        <v>202</v>
      </c>
      <c r="C139" s="61" t="s">
        <v>129</v>
      </c>
      <c r="D139" s="60">
        <f>D140</f>
        <v>265</v>
      </c>
      <c r="E139" s="60">
        <f t="shared" ref="E139:F140" si="58">E140</f>
        <v>265</v>
      </c>
      <c r="F139" s="60">
        <f t="shared" si="58"/>
        <v>0</v>
      </c>
      <c r="G139" s="68">
        <f t="shared" si="57"/>
        <v>0</v>
      </c>
    </row>
    <row r="140" spans="2:7" ht="14.6" customHeight="1" x14ac:dyDescent="0.4">
      <c r="B140" s="90" t="s">
        <v>203</v>
      </c>
      <c r="C140" s="61" t="s">
        <v>130</v>
      </c>
      <c r="D140" s="60">
        <f>D141</f>
        <v>265</v>
      </c>
      <c r="E140" s="60">
        <f t="shared" si="58"/>
        <v>265</v>
      </c>
      <c r="F140" s="60">
        <f t="shared" si="58"/>
        <v>0</v>
      </c>
      <c r="G140" s="68">
        <f t="shared" si="57"/>
        <v>0</v>
      </c>
    </row>
    <row r="141" spans="2:7" ht="14.6" customHeight="1" x14ac:dyDescent="0.4">
      <c r="B141" s="91" t="s">
        <v>204</v>
      </c>
      <c r="C141" s="61" t="s">
        <v>131</v>
      </c>
      <c r="D141" s="60">
        <v>265</v>
      </c>
      <c r="E141" s="60">
        <v>265</v>
      </c>
      <c r="F141" s="60">
        <v>0</v>
      </c>
      <c r="G141" s="68">
        <f t="shared" si="57"/>
        <v>0</v>
      </c>
    </row>
    <row r="142" spans="2:7" ht="14.6" customHeight="1" x14ac:dyDescent="0.4">
      <c r="B142" s="89" t="s">
        <v>221</v>
      </c>
      <c r="C142" s="61" t="s">
        <v>133</v>
      </c>
      <c r="D142" s="60">
        <f>D143</f>
        <v>308560</v>
      </c>
      <c r="E142" s="60">
        <f t="shared" ref="E142:F143" si="59">E143</f>
        <v>308560</v>
      </c>
      <c r="F142" s="60">
        <f t="shared" si="59"/>
        <v>182765.87</v>
      </c>
      <c r="G142" s="68">
        <f t="shared" si="57"/>
        <v>0.59231873865698725</v>
      </c>
    </row>
    <row r="143" spans="2:7" ht="14.6" customHeight="1" x14ac:dyDescent="0.4">
      <c r="B143" s="90" t="s">
        <v>222</v>
      </c>
      <c r="C143" s="61" t="s">
        <v>134</v>
      </c>
      <c r="D143" s="60">
        <f>D144</f>
        <v>308560</v>
      </c>
      <c r="E143" s="60">
        <f t="shared" si="59"/>
        <v>308560</v>
      </c>
      <c r="F143" s="60">
        <f t="shared" si="59"/>
        <v>182765.87</v>
      </c>
      <c r="G143" s="68">
        <f t="shared" si="57"/>
        <v>0.59231873865698725</v>
      </c>
    </row>
    <row r="144" spans="2:7" ht="25.75" x14ac:dyDescent="0.4">
      <c r="B144" s="91" t="s">
        <v>223</v>
      </c>
      <c r="C144" s="96" t="s">
        <v>135</v>
      </c>
      <c r="D144" s="60">
        <v>308560</v>
      </c>
      <c r="E144" s="60">
        <v>308560</v>
      </c>
      <c r="F144" s="60">
        <v>182765.87</v>
      </c>
      <c r="G144" s="68">
        <f t="shared" si="57"/>
        <v>0.59231873865698725</v>
      </c>
    </row>
    <row r="145" spans="2:7" s="51" customFormat="1" ht="14.6" customHeight="1" x14ac:dyDescent="0.4">
      <c r="B145" s="86" t="s">
        <v>224</v>
      </c>
      <c r="C145" s="65" t="s">
        <v>245</v>
      </c>
      <c r="D145" s="64">
        <f>D146+D153+D163</f>
        <v>478413</v>
      </c>
      <c r="E145" s="64">
        <f t="shared" ref="E145:F145" si="60">E146+E153+E163</f>
        <v>478413</v>
      </c>
      <c r="F145" s="64">
        <f t="shared" si="60"/>
        <v>225006.21</v>
      </c>
      <c r="G145" s="76">
        <f t="shared" si="57"/>
        <v>0.4703179261433113</v>
      </c>
    </row>
    <row r="146" spans="2:7" ht="14.6" customHeight="1" x14ac:dyDescent="0.4">
      <c r="B146" s="89" t="s">
        <v>187</v>
      </c>
      <c r="C146" s="61" t="s">
        <v>5</v>
      </c>
      <c r="D146" s="60">
        <f>D147+D149+D151</f>
        <v>376960</v>
      </c>
      <c r="E146" s="60">
        <f t="shared" ref="E146:F146" si="61">E147+E149+E151</f>
        <v>376960</v>
      </c>
      <c r="F146" s="60">
        <f t="shared" si="61"/>
        <v>200279.84</v>
      </c>
      <c r="G146" s="68">
        <f t="shared" si="57"/>
        <v>0.5313026315789473</v>
      </c>
    </row>
    <row r="147" spans="2:7" ht="14.6" customHeight="1" x14ac:dyDescent="0.4">
      <c r="B147" s="90" t="s">
        <v>188</v>
      </c>
      <c r="C147" s="61" t="s">
        <v>39</v>
      </c>
      <c r="D147" s="60">
        <f>D148</f>
        <v>321853</v>
      </c>
      <c r="E147" s="60">
        <f t="shared" ref="E147:F147" si="62">E148</f>
        <v>321853</v>
      </c>
      <c r="F147" s="60">
        <f t="shared" si="62"/>
        <v>173951.72</v>
      </c>
      <c r="G147" s="68">
        <f t="shared" si="57"/>
        <v>0.54046946898118087</v>
      </c>
    </row>
    <row r="148" spans="2:7" ht="14.6" customHeight="1" x14ac:dyDescent="0.4">
      <c r="B148" s="91" t="s">
        <v>189</v>
      </c>
      <c r="C148" s="61" t="s">
        <v>40</v>
      </c>
      <c r="D148" s="60">
        <v>321853</v>
      </c>
      <c r="E148" s="60">
        <v>321853</v>
      </c>
      <c r="F148" s="60">
        <v>173951.72</v>
      </c>
      <c r="G148" s="68">
        <f t="shared" si="57"/>
        <v>0.54046946898118087</v>
      </c>
    </row>
    <row r="149" spans="2:7" ht="14.6" customHeight="1" x14ac:dyDescent="0.4">
      <c r="B149" s="90" t="s">
        <v>190</v>
      </c>
      <c r="C149" s="61" t="s">
        <v>80</v>
      </c>
      <c r="D149" s="60">
        <f>D150</f>
        <v>1991</v>
      </c>
      <c r="E149" s="60">
        <f>E150</f>
        <v>1991</v>
      </c>
      <c r="F149" s="60">
        <f>F150</f>
        <v>150</v>
      </c>
      <c r="G149" s="68">
        <f t="shared" si="57"/>
        <v>7.5339025615268715E-2</v>
      </c>
    </row>
    <row r="150" spans="2:7" ht="14.6" customHeight="1" x14ac:dyDescent="0.4">
      <c r="B150" s="91" t="s">
        <v>191</v>
      </c>
      <c r="C150" s="61" t="s">
        <v>80</v>
      </c>
      <c r="D150" s="60">
        <v>1991</v>
      </c>
      <c r="E150" s="60">
        <v>1991</v>
      </c>
      <c r="F150" s="60">
        <v>150</v>
      </c>
      <c r="G150" s="68">
        <f t="shared" si="57"/>
        <v>7.5339025615268715E-2</v>
      </c>
    </row>
    <row r="151" spans="2:7" ht="14.6" customHeight="1" x14ac:dyDescent="0.4">
      <c r="B151" s="90" t="s">
        <v>192</v>
      </c>
      <c r="C151" s="61" t="s">
        <v>81</v>
      </c>
      <c r="D151" s="60">
        <f>D152</f>
        <v>53116</v>
      </c>
      <c r="E151" s="60">
        <f t="shared" ref="E151:F151" si="63">E152</f>
        <v>53116</v>
      </c>
      <c r="F151" s="60">
        <f t="shared" si="63"/>
        <v>26178.12</v>
      </c>
      <c r="G151" s="68">
        <f t="shared" si="57"/>
        <v>0.49284810603208073</v>
      </c>
    </row>
    <row r="152" spans="2:7" ht="14.6" customHeight="1" x14ac:dyDescent="0.4">
      <c r="B152" s="91" t="s">
        <v>193</v>
      </c>
      <c r="C152" s="61" t="s">
        <v>82</v>
      </c>
      <c r="D152" s="60">
        <v>53116</v>
      </c>
      <c r="E152" s="60">
        <v>53116</v>
      </c>
      <c r="F152" s="60">
        <v>26178.12</v>
      </c>
      <c r="G152" s="68">
        <f t="shared" si="57"/>
        <v>0.49284810603208073</v>
      </c>
    </row>
    <row r="153" spans="2:7" ht="14.6" customHeight="1" x14ac:dyDescent="0.4">
      <c r="B153" s="89" t="s">
        <v>194</v>
      </c>
      <c r="C153" s="61" t="s">
        <v>15</v>
      </c>
      <c r="D153" s="60">
        <f>D154+D158+D161</f>
        <v>101214</v>
      </c>
      <c r="E153" s="60">
        <f t="shared" ref="E153:F153" si="64">E154+E158+E161</f>
        <v>101214</v>
      </c>
      <c r="F153" s="60">
        <f t="shared" si="64"/>
        <v>24726.370000000003</v>
      </c>
      <c r="G153" s="68">
        <f t="shared" si="57"/>
        <v>0.24429792321220387</v>
      </c>
    </row>
    <row r="154" spans="2:7" ht="14.6" customHeight="1" x14ac:dyDescent="0.4">
      <c r="B154" s="90" t="s">
        <v>195</v>
      </c>
      <c r="C154" s="61" t="s">
        <v>41</v>
      </c>
      <c r="D154" s="60">
        <f>SUM(D155:D157)</f>
        <v>28269</v>
      </c>
      <c r="E154" s="60">
        <f t="shared" ref="E154:F154" si="65">SUM(E155:E157)</f>
        <v>28269</v>
      </c>
      <c r="F154" s="60">
        <f t="shared" si="65"/>
        <v>11507.17</v>
      </c>
      <c r="G154" s="68">
        <f t="shared" si="57"/>
        <v>0.40705967667763276</v>
      </c>
    </row>
    <row r="155" spans="2:7" ht="14.6" customHeight="1" x14ac:dyDescent="0.4">
      <c r="B155" s="91" t="s">
        <v>196</v>
      </c>
      <c r="C155" s="61" t="s">
        <v>42</v>
      </c>
      <c r="D155" s="60">
        <v>13272</v>
      </c>
      <c r="E155" s="60">
        <v>13272</v>
      </c>
      <c r="F155" s="60">
        <v>10908.55</v>
      </c>
      <c r="G155" s="68">
        <f t="shared" si="57"/>
        <v>0.82192209162145868</v>
      </c>
    </row>
    <row r="156" spans="2:7" ht="14.6" customHeight="1" x14ac:dyDescent="0.4">
      <c r="B156" s="91" t="s">
        <v>197</v>
      </c>
      <c r="C156" s="61" t="s">
        <v>84</v>
      </c>
      <c r="D156" s="60">
        <v>1725</v>
      </c>
      <c r="E156" s="60">
        <v>1725</v>
      </c>
      <c r="F156" s="60">
        <v>303.62</v>
      </c>
      <c r="G156" s="68">
        <f t="shared" si="57"/>
        <v>0.17601159420289855</v>
      </c>
    </row>
    <row r="157" spans="2:7" ht="14.6" customHeight="1" x14ac:dyDescent="0.4">
      <c r="B157" s="91" t="s">
        <v>198</v>
      </c>
      <c r="C157" s="61" t="s">
        <v>85</v>
      </c>
      <c r="D157" s="60">
        <v>13272</v>
      </c>
      <c r="E157" s="60">
        <v>13272</v>
      </c>
      <c r="F157" s="60">
        <v>295</v>
      </c>
      <c r="G157" s="68">
        <f t="shared" si="57"/>
        <v>2.2227245328511152E-2</v>
      </c>
    </row>
    <row r="158" spans="2:7" ht="14.6" customHeight="1" x14ac:dyDescent="0.4">
      <c r="B158" s="90" t="s">
        <v>200</v>
      </c>
      <c r="C158" s="61" t="s">
        <v>95</v>
      </c>
      <c r="D158" s="60">
        <f>SUM(D159:D160)</f>
        <v>66309</v>
      </c>
      <c r="E158" s="60">
        <f t="shared" ref="E158:F158" si="66">SUM(E159:E160)</f>
        <v>66309</v>
      </c>
      <c r="F158" s="60">
        <f t="shared" si="66"/>
        <v>13219.2</v>
      </c>
      <c r="G158" s="68">
        <f t="shared" si="57"/>
        <v>0.19935755327331134</v>
      </c>
    </row>
    <row r="159" spans="2:7" ht="14.6" customHeight="1" x14ac:dyDescent="0.4">
      <c r="B159" s="91" t="s">
        <v>108</v>
      </c>
      <c r="C159" s="61" t="s">
        <v>109</v>
      </c>
      <c r="D159" s="60">
        <v>53089</v>
      </c>
      <c r="E159" s="60">
        <v>53089</v>
      </c>
      <c r="F159" s="60">
        <v>0</v>
      </c>
      <c r="G159" s="68">
        <f t="shared" si="57"/>
        <v>0</v>
      </c>
    </row>
    <row r="160" spans="2:7" ht="14.6" customHeight="1" x14ac:dyDescent="0.4">
      <c r="B160" s="91" t="s">
        <v>110</v>
      </c>
      <c r="C160" s="61" t="s">
        <v>111</v>
      </c>
      <c r="D160" s="60">
        <v>13220</v>
      </c>
      <c r="E160" s="60">
        <v>13220</v>
      </c>
      <c r="F160" s="60">
        <v>13219.2</v>
      </c>
      <c r="G160" s="68">
        <f t="shared" si="57"/>
        <v>0.99993948562783663</v>
      </c>
    </row>
    <row r="161" spans="2:7" ht="14.6" customHeight="1" x14ac:dyDescent="0.4">
      <c r="B161" s="90" t="s">
        <v>201</v>
      </c>
      <c r="C161" s="61" t="s">
        <v>121</v>
      </c>
      <c r="D161" s="60">
        <f>D162</f>
        <v>6636</v>
      </c>
      <c r="E161" s="60">
        <f t="shared" ref="E161:F161" si="67">E162</f>
        <v>6636</v>
      </c>
      <c r="F161" s="60">
        <f t="shared" si="67"/>
        <v>0</v>
      </c>
      <c r="G161" s="68">
        <f t="shared" si="57"/>
        <v>0</v>
      </c>
    </row>
    <row r="162" spans="2:7" ht="14.6" customHeight="1" x14ac:dyDescent="0.4">
      <c r="B162" s="91" t="s">
        <v>124</v>
      </c>
      <c r="C162" s="61" t="s">
        <v>117</v>
      </c>
      <c r="D162" s="60">
        <v>6636</v>
      </c>
      <c r="E162" s="60">
        <v>6636</v>
      </c>
      <c r="F162" s="60">
        <v>0</v>
      </c>
      <c r="G162" s="68">
        <f t="shared" si="57"/>
        <v>0</v>
      </c>
    </row>
    <row r="163" spans="2:7" ht="14.6" customHeight="1" x14ac:dyDescent="0.4">
      <c r="B163" s="89" t="s">
        <v>202</v>
      </c>
      <c r="C163" s="61" t="s">
        <v>129</v>
      </c>
      <c r="D163" s="60">
        <f>D164</f>
        <v>239</v>
      </c>
      <c r="E163" s="60">
        <f t="shared" ref="E163:F164" si="68">E164</f>
        <v>239</v>
      </c>
      <c r="F163" s="60">
        <f t="shared" si="68"/>
        <v>0</v>
      </c>
      <c r="G163" s="68">
        <f t="shared" si="57"/>
        <v>0</v>
      </c>
    </row>
    <row r="164" spans="2:7" ht="14.6" customHeight="1" x14ac:dyDescent="0.4">
      <c r="B164" s="90" t="s">
        <v>203</v>
      </c>
      <c r="C164" s="61" t="s">
        <v>130</v>
      </c>
      <c r="D164" s="60">
        <f>D165</f>
        <v>239</v>
      </c>
      <c r="E164" s="60">
        <f t="shared" si="68"/>
        <v>239</v>
      </c>
      <c r="F164" s="60">
        <f t="shared" si="68"/>
        <v>0</v>
      </c>
      <c r="G164" s="68">
        <f t="shared" si="57"/>
        <v>0</v>
      </c>
    </row>
    <row r="165" spans="2:7" ht="14.6" customHeight="1" x14ac:dyDescent="0.4">
      <c r="B165" s="91" t="s">
        <v>204</v>
      </c>
      <c r="C165" s="61" t="s">
        <v>131</v>
      </c>
      <c r="D165" s="60">
        <v>239</v>
      </c>
      <c r="E165" s="60">
        <v>239</v>
      </c>
      <c r="F165" s="60">
        <v>0</v>
      </c>
      <c r="G165" s="68">
        <f t="shared" si="57"/>
        <v>0</v>
      </c>
    </row>
    <row r="166" spans="2:7" s="51" customFormat="1" ht="14.6" customHeight="1" x14ac:dyDescent="0.4">
      <c r="B166" s="86" t="s">
        <v>225</v>
      </c>
      <c r="C166" s="65" t="s">
        <v>246</v>
      </c>
      <c r="D166" s="64">
        <f>D167</f>
        <v>929</v>
      </c>
      <c r="E166" s="64">
        <f t="shared" ref="E166:F166" si="69">E167</f>
        <v>929</v>
      </c>
      <c r="F166" s="64">
        <f t="shared" si="69"/>
        <v>0</v>
      </c>
      <c r="G166" s="76">
        <f t="shared" si="57"/>
        <v>0</v>
      </c>
    </row>
    <row r="167" spans="2:7" ht="14.6" customHeight="1" x14ac:dyDescent="0.4">
      <c r="B167" s="89" t="s">
        <v>226</v>
      </c>
      <c r="C167" s="61" t="s">
        <v>145</v>
      </c>
      <c r="D167" s="60">
        <f>D168</f>
        <v>929</v>
      </c>
      <c r="E167" s="60">
        <f t="shared" ref="E167:F168" si="70">E168</f>
        <v>929</v>
      </c>
      <c r="F167" s="60">
        <f t="shared" si="70"/>
        <v>0</v>
      </c>
      <c r="G167" s="68">
        <f t="shared" si="57"/>
        <v>0</v>
      </c>
    </row>
    <row r="168" spans="2:7" ht="14.6" customHeight="1" x14ac:dyDescent="0.4">
      <c r="B168" s="90" t="s">
        <v>227</v>
      </c>
      <c r="C168" s="61" t="s">
        <v>146</v>
      </c>
      <c r="D168" s="60">
        <f>D169</f>
        <v>929</v>
      </c>
      <c r="E168" s="60">
        <f t="shared" si="70"/>
        <v>929</v>
      </c>
      <c r="F168" s="60">
        <f t="shared" si="70"/>
        <v>0</v>
      </c>
      <c r="G168" s="68">
        <f t="shared" si="57"/>
        <v>0</v>
      </c>
    </row>
    <row r="169" spans="2:7" ht="14.6" customHeight="1" x14ac:dyDescent="0.4">
      <c r="B169" s="91" t="s">
        <v>228</v>
      </c>
      <c r="C169" s="61" t="s">
        <v>146</v>
      </c>
      <c r="D169" s="60">
        <v>929</v>
      </c>
      <c r="E169" s="60">
        <v>929</v>
      </c>
      <c r="F169" s="60">
        <v>0</v>
      </c>
      <c r="G169" s="68">
        <f t="shared" si="57"/>
        <v>0</v>
      </c>
    </row>
    <row r="170" spans="2:7" s="101" customFormat="1" ht="14.6" customHeight="1" x14ac:dyDescent="0.4">
      <c r="B170" s="97" t="s">
        <v>229</v>
      </c>
      <c r="C170" s="100" t="s">
        <v>247</v>
      </c>
      <c r="D170" s="99">
        <f>D171</f>
        <v>8000</v>
      </c>
      <c r="E170" s="99">
        <f t="shared" ref="E170:F170" si="71">E171</f>
        <v>8000</v>
      </c>
      <c r="F170" s="99">
        <f t="shared" si="71"/>
        <v>0</v>
      </c>
      <c r="G170" s="114">
        <f t="shared" si="57"/>
        <v>0</v>
      </c>
    </row>
    <row r="171" spans="2:7" ht="14.6" customHeight="1" x14ac:dyDescent="0.4">
      <c r="B171" s="92" t="s">
        <v>209</v>
      </c>
      <c r="C171" s="61" t="s">
        <v>241</v>
      </c>
      <c r="D171" s="60">
        <f>D172</f>
        <v>8000</v>
      </c>
      <c r="E171" s="60">
        <f t="shared" ref="E171:F171" si="72">E172</f>
        <v>8000</v>
      </c>
      <c r="F171" s="60">
        <f t="shared" si="72"/>
        <v>0</v>
      </c>
      <c r="G171" s="68">
        <f t="shared" si="57"/>
        <v>0</v>
      </c>
    </row>
    <row r="172" spans="2:7" s="51" customFormat="1" ht="14.6" customHeight="1" x14ac:dyDescent="0.4">
      <c r="B172" s="86" t="s">
        <v>186</v>
      </c>
      <c r="C172" s="65" t="s">
        <v>185</v>
      </c>
      <c r="D172" s="64">
        <f>D173</f>
        <v>8000</v>
      </c>
      <c r="E172" s="64">
        <f t="shared" ref="E172:F172" si="73">E173</f>
        <v>8000</v>
      </c>
      <c r="F172" s="64">
        <f t="shared" si="73"/>
        <v>0</v>
      </c>
      <c r="G172" s="76">
        <f t="shared" si="57"/>
        <v>0</v>
      </c>
    </row>
    <row r="173" spans="2:7" ht="14.6" customHeight="1" x14ac:dyDescent="0.4">
      <c r="B173" s="89" t="s">
        <v>187</v>
      </c>
      <c r="C173" s="61" t="s">
        <v>5</v>
      </c>
      <c r="D173" s="60">
        <f>D174</f>
        <v>8000</v>
      </c>
      <c r="E173" s="60">
        <f t="shared" ref="E173:F174" si="74">E174</f>
        <v>8000</v>
      </c>
      <c r="F173" s="60">
        <f t="shared" si="74"/>
        <v>0</v>
      </c>
      <c r="G173" s="68">
        <f t="shared" si="57"/>
        <v>0</v>
      </c>
    </row>
    <row r="174" spans="2:7" ht="14.6" customHeight="1" x14ac:dyDescent="0.4">
      <c r="B174" s="90" t="s">
        <v>188</v>
      </c>
      <c r="C174" s="61" t="s">
        <v>39</v>
      </c>
      <c r="D174" s="60">
        <f>D175</f>
        <v>8000</v>
      </c>
      <c r="E174" s="60">
        <f t="shared" si="74"/>
        <v>8000</v>
      </c>
      <c r="F174" s="60">
        <f t="shared" si="74"/>
        <v>0</v>
      </c>
      <c r="G174" s="68">
        <f t="shared" si="57"/>
        <v>0</v>
      </c>
    </row>
    <row r="175" spans="2:7" ht="14.6" customHeight="1" x14ac:dyDescent="0.4">
      <c r="B175" s="91" t="s">
        <v>189</v>
      </c>
      <c r="C175" s="61" t="s">
        <v>40</v>
      </c>
      <c r="D175" s="60">
        <v>8000</v>
      </c>
      <c r="E175" s="60">
        <v>8000</v>
      </c>
      <c r="F175" s="60">
        <v>0</v>
      </c>
      <c r="G175" s="68">
        <f t="shared" si="57"/>
        <v>0</v>
      </c>
    </row>
    <row r="176" spans="2:7" s="101" customFormat="1" ht="14.6" customHeight="1" x14ac:dyDescent="0.4">
      <c r="B176" s="97" t="s">
        <v>230</v>
      </c>
      <c r="C176" s="100" t="s">
        <v>248</v>
      </c>
      <c r="D176" s="99">
        <f>D177</f>
        <v>484439</v>
      </c>
      <c r="E176" s="99">
        <f t="shared" ref="E176:F176" si="75">E177</f>
        <v>484439</v>
      </c>
      <c r="F176" s="99">
        <f t="shared" si="75"/>
        <v>18785.04</v>
      </c>
      <c r="G176" s="114">
        <f t="shared" si="57"/>
        <v>3.8776894510970425E-2</v>
      </c>
    </row>
    <row r="177" spans="2:7" ht="14.6" customHeight="1" x14ac:dyDescent="0.4">
      <c r="B177" s="92" t="s">
        <v>209</v>
      </c>
      <c r="C177" s="61" t="s">
        <v>241</v>
      </c>
      <c r="D177" s="60">
        <f>D178</f>
        <v>484439</v>
      </c>
      <c r="E177" s="60">
        <f t="shared" ref="E177:F177" si="76">E178</f>
        <v>484439</v>
      </c>
      <c r="F177" s="60">
        <f t="shared" si="76"/>
        <v>18785.04</v>
      </c>
      <c r="G177" s="68">
        <f t="shared" si="57"/>
        <v>3.8776894510970425E-2</v>
      </c>
    </row>
    <row r="178" spans="2:7" s="51" customFormat="1" ht="14.6" customHeight="1" x14ac:dyDescent="0.4">
      <c r="B178" s="86" t="s">
        <v>186</v>
      </c>
      <c r="C178" s="65" t="s">
        <v>185</v>
      </c>
      <c r="D178" s="64">
        <f>D179+D182+D186</f>
        <v>484439</v>
      </c>
      <c r="E178" s="64">
        <f t="shared" ref="E178:F178" si="77">E179+E182+E186</f>
        <v>484439</v>
      </c>
      <c r="F178" s="64">
        <f t="shared" si="77"/>
        <v>18785.04</v>
      </c>
      <c r="G178" s="76">
        <f t="shared" si="57"/>
        <v>3.8776894510970425E-2</v>
      </c>
    </row>
    <row r="179" spans="2:7" ht="14.6" customHeight="1" x14ac:dyDescent="0.4">
      <c r="B179" s="89" t="s">
        <v>231</v>
      </c>
      <c r="C179" s="61" t="s">
        <v>7</v>
      </c>
      <c r="D179" s="60">
        <f>D180</f>
        <v>13272</v>
      </c>
      <c r="E179" s="60">
        <f t="shared" ref="E179:F180" si="78">E180</f>
        <v>13272</v>
      </c>
      <c r="F179" s="60">
        <f t="shared" si="78"/>
        <v>7265.13</v>
      </c>
      <c r="G179" s="68">
        <f t="shared" si="57"/>
        <v>0.54740280289330923</v>
      </c>
    </row>
    <row r="180" spans="2:7" ht="14.6" customHeight="1" x14ac:dyDescent="0.4">
      <c r="B180" s="90" t="s">
        <v>232</v>
      </c>
      <c r="C180" s="61" t="s">
        <v>139</v>
      </c>
      <c r="D180" s="60">
        <f>D181</f>
        <v>13272</v>
      </c>
      <c r="E180" s="60">
        <f t="shared" si="78"/>
        <v>13272</v>
      </c>
      <c r="F180" s="60">
        <f t="shared" si="78"/>
        <v>7265.13</v>
      </c>
      <c r="G180" s="68">
        <f t="shared" si="57"/>
        <v>0.54740280289330923</v>
      </c>
    </row>
    <row r="181" spans="2:7" ht="14.6" customHeight="1" x14ac:dyDescent="0.4">
      <c r="B181" s="91" t="s">
        <v>233</v>
      </c>
      <c r="C181" s="61" t="s">
        <v>140</v>
      </c>
      <c r="D181" s="60">
        <v>13272</v>
      </c>
      <c r="E181" s="60">
        <v>13272</v>
      </c>
      <c r="F181" s="60">
        <v>7265.13</v>
      </c>
      <c r="G181" s="68">
        <f t="shared" si="57"/>
        <v>0.54740280289330923</v>
      </c>
    </row>
    <row r="182" spans="2:7" ht="14.6" customHeight="1" x14ac:dyDescent="0.4">
      <c r="B182" s="89" t="s">
        <v>215</v>
      </c>
      <c r="C182" s="61" t="s">
        <v>141</v>
      </c>
      <c r="D182" s="60">
        <f>D183</f>
        <v>139360</v>
      </c>
      <c r="E182" s="60">
        <f t="shared" ref="E182:F182" si="79">E183</f>
        <v>139360</v>
      </c>
      <c r="F182" s="60">
        <f t="shared" si="79"/>
        <v>8629.2799999999988</v>
      </c>
      <c r="G182" s="68">
        <f t="shared" si="57"/>
        <v>6.1920780711825482E-2</v>
      </c>
    </row>
    <row r="183" spans="2:7" ht="14.6" customHeight="1" x14ac:dyDescent="0.4">
      <c r="B183" s="90" t="s">
        <v>216</v>
      </c>
      <c r="C183" s="61" t="s">
        <v>142</v>
      </c>
      <c r="D183" s="60">
        <f>SUM(D184:D185)</f>
        <v>139360</v>
      </c>
      <c r="E183" s="60">
        <f t="shared" ref="E183:F183" si="80">SUM(E184:E185)</f>
        <v>139360</v>
      </c>
      <c r="F183" s="60">
        <f t="shared" si="80"/>
        <v>8629.2799999999988</v>
      </c>
      <c r="G183" s="68">
        <f t="shared" si="57"/>
        <v>6.1920780711825482E-2</v>
      </c>
    </row>
    <row r="184" spans="2:7" ht="14.6" customHeight="1" x14ac:dyDescent="0.4">
      <c r="B184" s="91" t="s">
        <v>217</v>
      </c>
      <c r="C184" s="61" t="s">
        <v>143</v>
      </c>
      <c r="D184" s="60">
        <v>132723</v>
      </c>
      <c r="E184" s="60">
        <v>132723</v>
      </c>
      <c r="F184" s="60">
        <v>3265</v>
      </c>
      <c r="G184" s="68">
        <f t="shared" si="57"/>
        <v>2.460010698974556E-2</v>
      </c>
    </row>
    <row r="185" spans="2:7" ht="14.6" customHeight="1" x14ac:dyDescent="0.4">
      <c r="B185" s="91" t="s">
        <v>218</v>
      </c>
      <c r="C185" s="61" t="s">
        <v>144</v>
      </c>
      <c r="D185" s="60">
        <v>6637</v>
      </c>
      <c r="E185" s="60">
        <v>6637</v>
      </c>
      <c r="F185" s="60">
        <v>5364.28</v>
      </c>
      <c r="G185" s="68">
        <f t="shared" si="57"/>
        <v>0.80823866204610517</v>
      </c>
    </row>
    <row r="186" spans="2:7" ht="14.6" customHeight="1" x14ac:dyDescent="0.4">
      <c r="B186" s="89" t="s">
        <v>226</v>
      </c>
      <c r="C186" s="61" t="s">
        <v>145</v>
      </c>
      <c r="D186" s="60">
        <f>D187</f>
        <v>331807</v>
      </c>
      <c r="E186" s="60">
        <f t="shared" ref="E186:F187" si="81">E187</f>
        <v>331807</v>
      </c>
      <c r="F186" s="60">
        <f t="shared" si="81"/>
        <v>2890.63</v>
      </c>
      <c r="G186" s="68">
        <f t="shared" si="57"/>
        <v>8.7117812463269311E-3</v>
      </c>
    </row>
    <row r="187" spans="2:7" ht="14.6" customHeight="1" x14ac:dyDescent="0.4">
      <c r="B187" s="90" t="s">
        <v>227</v>
      </c>
      <c r="C187" s="61" t="s">
        <v>146</v>
      </c>
      <c r="D187" s="60">
        <f>D188</f>
        <v>331807</v>
      </c>
      <c r="E187" s="60">
        <f t="shared" si="81"/>
        <v>331807</v>
      </c>
      <c r="F187" s="60">
        <f t="shared" si="81"/>
        <v>2890.63</v>
      </c>
      <c r="G187" s="68">
        <f t="shared" si="57"/>
        <v>8.7117812463269311E-3</v>
      </c>
    </row>
    <row r="188" spans="2:7" ht="14.6" customHeight="1" x14ac:dyDescent="0.4">
      <c r="B188" s="91" t="s">
        <v>228</v>
      </c>
      <c r="C188" s="61" t="s">
        <v>146</v>
      </c>
      <c r="D188" s="60">
        <v>331807</v>
      </c>
      <c r="E188" s="60">
        <v>331807</v>
      </c>
      <c r="F188" s="60">
        <v>2890.63</v>
      </c>
      <c r="G188" s="68">
        <f t="shared" si="57"/>
        <v>8.7117812463269311E-3</v>
      </c>
    </row>
    <row r="189" spans="2:7" s="101" customFormat="1" ht="14.6" customHeight="1" x14ac:dyDescent="0.4">
      <c r="B189" s="97" t="s">
        <v>234</v>
      </c>
      <c r="C189" s="100" t="s">
        <v>249</v>
      </c>
      <c r="D189" s="99">
        <f>D191+D221</f>
        <v>2869562</v>
      </c>
      <c r="E189" s="99">
        <f t="shared" ref="E189:F189" si="82">E191+E221</f>
        <v>2869562</v>
      </c>
      <c r="F189" s="99">
        <f t="shared" si="82"/>
        <v>1989494.62</v>
      </c>
      <c r="G189" s="114">
        <f t="shared" si="57"/>
        <v>0.69330950855914597</v>
      </c>
    </row>
    <row r="190" spans="2:7" ht="14.6" customHeight="1" x14ac:dyDescent="0.4">
      <c r="B190" s="92" t="s">
        <v>209</v>
      </c>
      <c r="C190" s="61" t="s">
        <v>241</v>
      </c>
      <c r="D190" s="60">
        <f>D191+D221</f>
        <v>2869562</v>
      </c>
      <c r="E190" s="60">
        <f t="shared" ref="E190:F190" si="83">E191+E221</f>
        <v>2869562</v>
      </c>
      <c r="F190" s="60">
        <f t="shared" si="83"/>
        <v>1989494.62</v>
      </c>
      <c r="G190" s="68">
        <f t="shared" si="57"/>
        <v>0.69330950855914597</v>
      </c>
    </row>
    <row r="191" spans="2:7" s="51" customFormat="1" ht="14.6" customHeight="1" x14ac:dyDescent="0.4">
      <c r="B191" s="86" t="s">
        <v>235</v>
      </c>
      <c r="C191" s="65" t="s">
        <v>250</v>
      </c>
      <c r="D191" s="64">
        <f>D192+D197+D212+D215+D218</f>
        <v>434759</v>
      </c>
      <c r="E191" s="64">
        <f t="shared" ref="E191:F191" si="84">E192+E197+E212+E215+E218</f>
        <v>434759</v>
      </c>
      <c r="F191" s="64">
        <f t="shared" si="84"/>
        <v>301606.11000000004</v>
      </c>
      <c r="G191" s="76">
        <f t="shared" si="57"/>
        <v>0.69373172263253902</v>
      </c>
    </row>
    <row r="192" spans="2:7" ht="14.6" customHeight="1" x14ac:dyDescent="0.4">
      <c r="B192" s="89" t="s">
        <v>187</v>
      </c>
      <c r="C192" s="61" t="s">
        <v>5</v>
      </c>
      <c r="D192" s="60">
        <f>D193+D195</f>
        <v>52515</v>
      </c>
      <c r="E192" s="60">
        <f t="shared" ref="E192:F192" si="85">E193+E195</f>
        <v>52515</v>
      </c>
      <c r="F192" s="60">
        <f t="shared" si="85"/>
        <v>7206.66</v>
      </c>
      <c r="G192" s="68">
        <f t="shared" si="57"/>
        <v>0.13723050556983718</v>
      </c>
    </row>
    <row r="193" spans="2:7" ht="14.6" customHeight="1" x14ac:dyDescent="0.4">
      <c r="B193" s="90" t="s">
        <v>188</v>
      </c>
      <c r="C193" s="61" t="s">
        <v>39</v>
      </c>
      <c r="D193" s="60">
        <f>D194</f>
        <v>45026</v>
      </c>
      <c r="E193" s="60">
        <f t="shared" ref="E193:F193" si="86">E194</f>
        <v>45026</v>
      </c>
      <c r="F193" s="60">
        <f t="shared" si="86"/>
        <v>6185.99</v>
      </c>
      <c r="G193" s="68">
        <f t="shared" si="57"/>
        <v>0.13738706525118818</v>
      </c>
    </row>
    <row r="194" spans="2:7" ht="14.6" customHeight="1" x14ac:dyDescent="0.4">
      <c r="B194" s="91" t="s">
        <v>189</v>
      </c>
      <c r="C194" s="61" t="s">
        <v>40</v>
      </c>
      <c r="D194" s="60">
        <v>45026</v>
      </c>
      <c r="E194" s="60">
        <v>45026</v>
      </c>
      <c r="F194" s="60">
        <v>6185.99</v>
      </c>
      <c r="G194" s="68">
        <f t="shared" si="57"/>
        <v>0.13738706525118818</v>
      </c>
    </row>
    <row r="195" spans="2:7" ht="14.6" customHeight="1" x14ac:dyDescent="0.4">
      <c r="B195" s="90" t="s">
        <v>192</v>
      </c>
      <c r="C195" s="61" t="s">
        <v>81</v>
      </c>
      <c r="D195" s="60">
        <f>D196</f>
        <v>7489</v>
      </c>
      <c r="E195" s="60">
        <f t="shared" ref="E195:F195" si="87">E196</f>
        <v>7489</v>
      </c>
      <c r="F195" s="60">
        <f t="shared" si="87"/>
        <v>1020.67</v>
      </c>
      <c r="G195" s="68">
        <f t="shared" si="57"/>
        <v>0.1362892241954867</v>
      </c>
    </row>
    <row r="196" spans="2:7" ht="14.6" customHeight="1" x14ac:dyDescent="0.4">
      <c r="B196" s="91" t="s">
        <v>193</v>
      </c>
      <c r="C196" s="61" t="s">
        <v>82</v>
      </c>
      <c r="D196" s="60">
        <v>7489</v>
      </c>
      <c r="E196" s="60">
        <v>7489</v>
      </c>
      <c r="F196" s="60">
        <v>1020.67</v>
      </c>
      <c r="G196" s="68">
        <f t="shared" si="57"/>
        <v>0.1362892241954867</v>
      </c>
    </row>
    <row r="197" spans="2:7" ht="14.6" customHeight="1" x14ac:dyDescent="0.4">
      <c r="B197" s="89" t="s">
        <v>194</v>
      </c>
      <c r="C197" s="61" t="s">
        <v>15</v>
      </c>
      <c r="D197" s="60">
        <f>D198+D201+D204+D210</f>
        <v>105136</v>
      </c>
      <c r="E197" s="60">
        <f t="shared" ref="E197:F197" si="88">E198+E201+E204+E210</f>
        <v>105136</v>
      </c>
      <c r="F197" s="60">
        <f t="shared" si="88"/>
        <v>40041.759999999995</v>
      </c>
      <c r="G197" s="68">
        <f t="shared" si="57"/>
        <v>0.38085679500837005</v>
      </c>
    </row>
    <row r="198" spans="2:7" ht="14.6" customHeight="1" x14ac:dyDescent="0.4">
      <c r="B198" s="90" t="s">
        <v>195</v>
      </c>
      <c r="C198" s="61" t="s">
        <v>41</v>
      </c>
      <c r="D198" s="60">
        <f>SUM(D199:D200)</f>
        <v>8896</v>
      </c>
      <c r="E198" s="60">
        <f t="shared" ref="E198:F198" si="89">SUM(E199:E200)</f>
        <v>8896</v>
      </c>
      <c r="F198" s="60">
        <f t="shared" si="89"/>
        <v>1133.47</v>
      </c>
      <c r="G198" s="68">
        <f t="shared" si="57"/>
        <v>0.12741344424460432</v>
      </c>
    </row>
    <row r="199" spans="2:7" ht="14.6" customHeight="1" x14ac:dyDescent="0.4">
      <c r="B199" s="91" t="s">
        <v>196</v>
      </c>
      <c r="C199" s="61" t="s">
        <v>42</v>
      </c>
      <c r="D199" s="60">
        <v>6748</v>
      </c>
      <c r="E199" s="60">
        <v>6748</v>
      </c>
      <c r="F199" s="60">
        <v>1133.47</v>
      </c>
      <c r="G199" s="68">
        <f t="shared" si="57"/>
        <v>0.16797125074096028</v>
      </c>
    </row>
    <row r="200" spans="2:7" ht="14.6" customHeight="1" x14ac:dyDescent="0.4">
      <c r="B200" s="91" t="s">
        <v>198</v>
      </c>
      <c r="C200" s="61" t="s">
        <v>85</v>
      </c>
      <c r="D200" s="60">
        <v>2148</v>
      </c>
      <c r="E200" s="60">
        <v>2148</v>
      </c>
      <c r="F200" s="60">
        <v>0</v>
      </c>
      <c r="G200" s="68">
        <f t="shared" si="57"/>
        <v>0</v>
      </c>
    </row>
    <row r="201" spans="2:7" ht="14.6" customHeight="1" x14ac:dyDescent="0.4">
      <c r="B201" s="90" t="s">
        <v>199</v>
      </c>
      <c r="C201" s="61" t="s">
        <v>86</v>
      </c>
      <c r="D201" s="60">
        <f>SUM(D202:D203)</f>
        <v>50360</v>
      </c>
      <c r="E201" s="60">
        <f t="shared" ref="E201:F201" si="90">SUM(E202:E203)</f>
        <v>50360</v>
      </c>
      <c r="F201" s="60">
        <f t="shared" si="90"/>
        <v>18039.759999999998</v>
      </c>
      <c r="G201" s="68">
        <f t="shared" ref="G201:G264" si="91">F201/E201</f>
        <v>0.35821604447974581</v>
      </c>
    </row>
    <row r="202" spans="2:7" ht="14.6" customHeight="1" x14ac:dyDescent="0.4">
      <c r="B202" s="91" t="s">
        <v>87</v>
      </c>
      <c r="C202" s="61" t="s">
        <v>88</v>
      </c>
      <c r="D202" s="60">
        <v>3942</v>
      </c>
      <c r="E202" s="60">
        <v>3942</v>
      </c>
      <c r="F202" s="60">
        <v>270.25</v>
      </c>
      <c r="G202" s="68">
        <f t="shared" si="91"/>
        <v>6.8556570268899039E-2</v>
      </c>
    </row>
    <row r="203" spans="2:7" ht="14.6" customHeight="1" x14ac:dyDescent="0.4">
      <c r="B203" s="91" t="s">
        <v>89</v>
      </c>
      <c r="C203" s="61" t="s">
        <v>90</v>
      </c>
      <c r="D203" s="60">
        <v>46418</v>
      </c>
      <c r="E203" s="60">
        <v>46418</v>
      </c>
      <c r="F203" s="60">
        <v>17769.509999999998</v>
      </c>
      <c r="G203" s="68">
        <f t="shared" si="91"/>
        <v>0.38281507173941143</v>
      </c>
    </row>
    <row r="204" spans="2:7" ht="14.6" customHeight="1" x14ac:dyDescent="0.4">
      <c r="B204" s="90" t="s">
        <v>200</v>
      </c>
      <c r="C204" s="61" t="s">
        <v>95</v>
      </c>
      <c r="D204" s="60">
        <f>SUM(D205:D209)</f>
        <v>43019</v>
      </c>
      <c r="E204" s="60">
        <f t="shared" ref="E204:F204" si="92">SUM(E205:E209)</f>
        <v>43019</v>
      </c>
      <c r="F204" s="60">
        <f t="shared" si="92"/>
        <v>17308.059999999998</v>
      </c>
      <c r="G204" s="68">
        <f t="shared" si="91"/>
        <v>0.40233524721634623</v>
      </c>
    </row>
    <row r="205" spans="2:7" ht="14.6" customHeight="1" x14ac:dyDescent="0.4">
      <c r="B205" s="91" t="s">
        <v>100</v>
      </c>
      <c r="C205" s="61" t="s">
        <v>101</v>
      </c>
      <c r="D205" s="60">
        <v>0</v>
      </c>
      <c r="E205" s="60">
        <v>0</v>
      </c>
      <c r="F205" s="60">
        <v>75</v>
      </c>
      <c r="G205" s="68">
        <v>0</v>
      </c>
    </row>
    <row r="206" spans="2:7" ht="14.6" customHeight="1" x14ac:dyDescent="0.4">
      <c r="B206" s="91" t="s">
        <v>102</v>
      </c>
      <c r="C206" s="61" t="s">
        <v>103</v>
      </c>
      <c r="D206" s="60">
        <v>6152</v>
      </c>
      <c r="E206" s="60">
        <v>6152</v>
      </c>
      <c r="F206" s="60">
        <v>270.25</v>
      </c>
      <c r="G206" s="68">
        <f t="shared" si="91"/>
        <v>4.3928803641092327E-2</v>
      </c>
    </row>
    <row r="207" spans="2:7" ht="14.6" customHeight="1" x14ac:dyDescent="0.4">
      <c r="B207" s="91" t="s">
        <v>104</v>
      </c>
      <c r="C207" s="61" t="s">
        <v>105</v>
      </c>
      <c r="D207" s="60">
        <v>7934</v>
      </c>
      <c r="E207" s="60">
        <v>7934</v>
      </c>
      <c r="F207" s="60">
        <v>5465.89</v>
      </c>
      <c r="G207" s="68">
        <f t="shared" si="91"/>
        <v>0.6889198386690194</v>
      </c>
    </row>
    <row r="208" spans="2:7" ht="14.6" customHeight="1" x14ac:dyDescent="0.4">
      <c r="B208" s="91" t="s">
        <v>108</v>
      </c>
      <c r="C208" s="61" t="s">
        <v>109</v>
      </c>
      <c r="D208" s="60">
        <v>18027</v>
      </c>
      <c r="E208" s="60">
        <v>18027</v>
      </c>
      <c r="F208" s="60">
        <v>5550.75</v>
      </c>
      <c r="G208" s="68">
        <f t="shared" si="91"/>
        <v>0.3079131303045432</v>
      </c>
    </row>
    <row r="209" spans="2:7" ht="14.6" customHeight="1" x14ac:dyDescent="0.4">
      <c r="B209" s="91" t="s">
        <v>112</v>
      </c>
      <c r="C209" s="61" t="s">
        <v>113</v>
      </c>
      <c r="D209" s="60">
        <v>10906</v>
      </c>
      <c r="E209" s="60">
        <v>10906</v>
      </c>
      <c r="F209" s="60">
        <v>5946.17</v>
      </c>
      <c r="G209" s="68">
        <f t="shared" si="91"/>
        <v>0.5452200623509994</v>
      </c>
    </row>
    <row r="210" spans="2:7" ht="14.6" customHeight="1" x14ac:dyDescent="0.4">
      <c r="B210" s="90" t="s">
        <v>201</v>
      </c>
      <c r="C210" s="61" t="s">
        <v>121</v>
      </c>
      <c r="D210" s="60">
        <f>D211</f>
        <v>2861</v>
      </c>
      <c r="E210" s="60">
        <f t="shared" ref="E210:F210" si="93">E211</f>
        <v>2861</v>
      </c>
      <c r="F210" s="60">
        <f t="shared" si="93"/>
        <v>3560.47</v>
      </c>
      <c r="G210" s="68">
        <f t="shared" si="91"/>
        <v>1.2444844459979028</v>
      </c>
    </row>
    <row r="211" spans="2:7" ht="14.6" customHeight="1" x14ac:dyDescent="0.4">
      <c r="B211" s="91" t="s">
        <v>124</v>
      </c>
      <c r="C211" s="61" t="s">
        <v>117</v>
      </c>
      <c r="D211" s="60">
        <v>2861</v>
      </c>
      <c r="E211" s="60">
        <v>2861</v>
      </c>
      <c r="F211" s="60">
        <v>3560.47</v>
      </c>
      <c r="G211" s="68">
        <f t="shared" si="91"/>
        <v>1.2444844459979028</v>
      </c>
    </row>
    <row r="212" spans="2:7" ht="14.6" customHeight="1" x14ac:dyDescent="0.4">
      <c r="B212" s="89" t="s">
        <v>231</v>
      </c>
      <c r="C212" s="61" t="s">
        <v>7</v>
      </c>
      <c r="D212" s="60">
        <f>D213</f>
        <v>20000</v>
      </c>
      <c r="E212" s="60">
        <f t="shared" ref="E212:F213" si="94">E213</f>
        <v>20000</v>
      </c>
      <c r="F212" s="60">
        <f t="shared" si="94"/>
        <v>13887.3</v>
      </c>
      <c r="G212" s="68">
        <f t="shared" si="91"/>
        <v>0.69436500000000001</v>
      </c>
    </row>
    <row r="213" spans="2:7" ht="14.6" customHeight="1" x14ac:dyDescent="0.4">
      <c r="B213" s="90" t="s">
        <v>232</v>
      </c>
      <c r="C213" s="61" t="s">
        <v>139</v>
      </c>
      <c r="D213" s="60">
        <f>D214</f>
        <v>20000</v>
      </c>
      <c r="E213" s="60">
        <f t="shared" si="94"/>
        <v>20000</v>
      </c>
      <c r="F213" s="60">
        <f t="shared" si="94"/>
        <v>13887.3</v>
      </c>
      <c r="G213" s="68">
        <f t="shared" si="91"/>
        <v>0.69436500000000001</v>
      </c>
    </row>
    <row r="214" spans="2:7" ht="14.6" customHeight="1" x14ac:dyDescent="0.4">
      <c r="B214" s="91" t="s">
        <v>233</v>
      </c>
      <c r="C214" s="61" t="s">
        <v>140</v>
      </c>
      <c r="D214" s="60">
        <v>20000</v>
      </c>
      <c r="E214" s="60">
        <v>20000</v>
      </c>
      <c r="F214" s="60">
        <v>13887.3</v>
      </c>
      <c r="G214" s="68">
        <f t="shared" si="91"/>
        <v>0.69436500000000001</v>
      </c>
    </row>
    <row r="215" spans="2:7" ht="14.6" customHeight="1" x14ac:dyDescent="0.4">
      <c r="B215" s="89" t="s">
        <v>215</v>
      </c>
      <c r="C215" s="61" t="s">
        <v>141</v>
      </c>
      <c r="D215" s="60">
        <f>D216</f>
        <v>251608</v>
      </c>
      <c r="E215" s="60">
        <f t="shared" ref="E215:F216" si="95">E216</f>
        <v>251608</v>
      </c>
      <c r="F215" s="60">
        <f t="shared" si="95"/>
        <v>235147.69</v>
      </c>
      <c r="G215" s="68">
        <f t="shared" si="91"/>
        <v>0.93457954437060831</v>
      </c>
    </row>
    <row r="216" spans="2:7" ht="14.6" customHeight="1" x14ac:dyDescent="0.4">
      <c r="B216" s="90" t="s">
        <v>216</v>
      </c>
      <c r="C216" s="61" t="s">
        <v>142</v>
      </c>
      <c r="D216" s="60">
        <f>D217</f>
        <v>251608</v>
      </c>
      <c r="E216" s="60">
        <f t="shared" si="95"/>
        <v>251608</v>
      </c>
      <c r="F216" s="60">
        <f t="shared" si="95"/>
        <v>235147.69</v>
      </c>
      <c r="G216" s="68">
        <f t="shared" si="91"/>
        <v>0.93457954437060831</v>
      </c>
    </row>
    <row r="217" spans="2:7" ht="14.6" customHeight="1" x14ac:dyDescent="0.4">
      <c r="B217" s="91" t="s">
        <v>217</v>
      </c>
      <c r="C217" s="61" t="s">
        <v>143</v>
      </c>
      <c r="D217" s="60">
        <v>251608</v>
      </c>
      <c r="E217" s="60">
        <v>251608</v>
      </c>
      <c r="F217" s="60">
        <v>235147.69</v>
      </c>
      <c r="G217" s="68">
        <f t="shared" si="91"/>
        <v>0.93457954437060831</v>
      </c>
    </row>
    <row r="218" spans="2:7" ht="14.6" customHeight="1" x14ac:dyDescent="0.4">
      <c r="B218" s="89" t="s">
        <v>226</v>
      </c>
      <c r="C218" s="61" t="s">
        <v>145</v>
      </c>
      <c r="D218" s="60">
        <f>D219</f>
        <v>5500</v>
      </c>
      <c r="E218" s="60">
        <f t="shared" ref="E218:F219" si="96">E219</f>
        <v>5500</v>
      </c>
      <c r="F218" s="60">
        <f t="shared" si="96"/>
        <v>5322.7</v>
      </c>
      <c r="G218" s="68">
        <f t="shared" si="91"/>
        <v>0.96776363636363638</v>
      </c>
    </row>
    <row r="219" spans="2:7" ht="14.6" customHeight="1" x14ac:dyDescent="0.4">
      <c r="B219" s="90" t="s">
        <v>227</v>
      </c>
      <c r="C219" s="61" t="s">
        <v>146</v>
      </c>
      <c r="D219" s="60">
        <f>D220</f>
        <v>5500</v>
      </c>
      <c r="E219" s="60">
        <f t="shared" si="96"/>
        <v>5500</v>
      </c>
      <c r="F219" s="60">
        <f t="shared" si="96"/>
        <v>5322.7</v>
      </c>
      <c r="G219" s="68">
        <f t="shared" si="91"/>
        <v>0.96776363636363638</v>
      </c>
    </row>
    <row r="220" spans="2:7" ht="14.6" customHeight="1" x14ac:dyDescent="0.4">
      <c r="B220" s="91" t="s">
        <v>228</v>
      </c>
      <c r="C220" s="61" t="s">
        <v>146</v>
      </c>
      <c r="D220" s="60">
        <v>5500</v>
      </c>
      <c r="E220" s="60">
        <v>5500</v>
      </c>
      <c r="F220" s="60">
        <v>5322.7</v>
      </c>
      <c r="G220" s="68">
        <f t="shared" si="91"/>
        <v>0.96776363636363638</v>
      </c>
    </row>
    <row r="221" spans="2:7" s="51" customFormat="1" ht="14.6" customHeight="1" x14ac:dyDescent="0.4">
      <c r="B221" s="86" t="s">
        <v>236</v>
      </c>
      <c r="C221" s="65" t="s">
        <v>251</v>
      </c>
      <c r="D221" s="64">
        <f>D222+D227+D242+D245+D248</f>
        <v>2434803</v>
      </c>
      <c r="E221" s="64">
        <f t="shared" ref="E221:F221" si="97">E222+E227+E242+E245+E248</f>
        <v>2434803</v>
      </c>
      <c r="F221" s="64">
        <f t="shared" si="97"/>
        <v>1687888.51</v>
      </c>
      <c r="G221" s="76">
        <f t="shared" si="91"/>
        <v>0.69323411791426248</v>
      </c>
    </row>
    <row r="222" spans="2:7" ht="14.6" customHeight="1" x14ac:dyDescent="0.4">
      <c r="B222" s="89" t="s">
        <v>187</v>
      </c>
      <c r="C222" s="61" t="s">
        <v>5</v>
      </c>
      <c r="D222" s="60">
        <f>D223+D225</f>
        <v>297586</v>
      </c>
      <c r="E222" s="60">
        <f t="shared" ref="E222:F222" si="98">E223+E225</f>
        <v>297586</v>
      </c>
      <c r="F222" s="60">
        <f t="shared" si="98"/>
        <v>40837.909999999996</v>
      </c>
      <c r="G222" s="68">
        <f t="shared" si="91"/>
        <v>0.13723061568756592</v>
      </c>
    </row>
    <row r="223" spans="2:7" ht="14.6" customHeight="1" x14ac:dyDescent="0.4">
      <c r="B223" s="90" t="s">
        <v>188</v>
      </c>
      <c r="C223" s="61" t="s">
        <v>39</v>
      </c>
      <c r="D223" s="60">
        <f>D224</f>
        <v>255147</v>
      </c>
      <c r="E223" s="60">
        <f t="shared" ref="E223:F223" si="99">E224</f>
        <v>255147</v>
      </c>
      <c r="F223" s="60">
        <f t="shared" si="99"/>
        <v>35053.99</v>
      </c>
      <c r="G223" s="68">
        <f t="shared" si="91"/>
        <v>0.13738742763975276</v>
      </c>
    </row>
    <row r="224" spans="2:7" ht="14.6" customHeight="1" x14ac:dyDescent="0.4">
      <c r="B224" s="91" t="s">
        <v>189</v>
      </c>
      <c r="C224" s="61" t="s">
        <v>40</v>
      </c>
      <c r="D224" s="60">
        <v>255147</v>
      </c>
      <c r="E224" s="60">
        <v>255147</v>
      </c>
      <c r="F224" s="60">
        <v>35053.99</v>
      </c>
      <c r="G224" s="68">
        <f t="shared" si="91"/>
        <v>0.13738742763975276</v>
      </c>
    </row>
    <row r="225" spans="2:7" ht="14.6" customHeight="1" x14ac:dyDescent="0.4">
      <c r="B225" s="90" t="s">
        <v>192</v>
      </c>
      <c r="C225" s="61" t="s">
        <v>81</v>
      </c>
      <c r="D225" s="60">
        <f>D226</f>
        <v>42439</v>
      </c>
      <c r="E225" s="60">
        <f t="shared" ref="E225:F225" si="100">E226</f>
        <v>42439</v>
      </c>
      <c r="F225" s="60">
        <f t="shared" si="100"/>
        <v>5783.92</v>
      </c>
      <c r="G225" s="68">
        <f t="shared" si="91"/>
        <v>0.13628784844129221</v>
      </c>
    </row>
    <row r="226" spans="2:7" ht="14.6" customHeight="1" x14ac:dyDescent="0.4">
      <c r="B226" s="91" t="s">
        <v>193</v>
      </c>
      <c r="C226" s="61" t="s">
        <v>82</v>
      </c>
      <c r="D226" s="60">
        <v>42439</v>
      </c>
      <c r="E226" s="60">
        <v>42439</v>
      </c>
      <c r="F226" s="60">
        <v>5783.92</v>
      </c>
      <c r="G226" s="68">
        <f t="shared" si="91"/>
        <v>0.13628784844129221</v>
      </c>
    </row>
    <row r="227" spans="2:7" ht="14.6" customHeight="1" x14ac:dyDescent="0.4">
      <c r="B227" s="89" t="s">
        <v>194</v>
      </c>
      <c r="C227" s="61" t="s">
        <v>15</v>
      </c>
      <c r="D227" s="60">
        <f>D228+D231+D234+D240</f>
        <v>584445</v>
      </c>
      <c r="E227" s="60">
        <f t="shared" ref="E227:F227" si="101">E228+E231+E234+E240</f>
        <v>584445</v>
      </c>
      <c r="F227" s="60">
        <f t="shared" si="101"/>
        <v>226854.9</v>
      </c>
      <c r="G227" s="68">
        <f t="shared" si="91"/>
        <v>0.38815440289505426</v>
      </c>
    </row>
    <row r="228" spans="2:7" ht="14.6" customHeight="1" x14ac:dyDescent="0.4">
      <c r="B228" s="90" t="s">
        <v>195</v>
      </c>
      <c r="C228" s="61" t="s">
        <v>41</v>
      </c>
      <c r="D228" s="60">
        <f>SUM(D229:D230)</f>
        <v>50414</v>
      </c>
      <c r="E228" s="60">
        <f t="shared" ref="E228:F228" si="102">SUM(E229:E230)</f>
        <v>50414</v>
      </c>
      <c r="F228" s="60">
        <f t="shared" si="102"/>
        <v>6374.65</v>
      </c>
      <c r="G228" s="68">
        <f t="shared" si="91"/>
        <v>0.12644602689729043</v>
      </c>
    </row>
    <row r="229" spans="2:7" ht="14.6" customHeight="1" x14ac:dyDescent="0.4">
      <c r="B229" s="91" t="s">
        <v>196</v>
      </c>
      <c r="C229" s="61" t="s">
        <v>42</v>
      </c>
      <c r="D229" s="60">
        <v>38241</v>
      </c>
      <c r="E229" s="60">
        <v>38241</v>
      </c>
      <c r="F229" s="60">
        <v>6374.65</v>
      </c>
      <c r="G229" s="68">
        <f t="shared" si="91"/>
        <v>0.16669673910201091</v>
      </c>
    </row>
    <row r="230" spans="2:7" ht="14.6" customHeight="1" x14ac:dyDescent="0.4">
      <c r="B230" s="91" t="s">
        <v>198</v>
      </c>
      <c r="C230" s="61" t="s">
        <v>85</v>
      </c>
      <c r="D230" s="60">
        <v>12173</v>
      </c>
      <c r="E230" s="60">
        <v>12173</v>
      </c>
      <c r="F230" s="60">
        <v>0</v>
      </c>
      <c r="G230" s="68">
        <f t="shared" si="91"/>
        <v>0</v>
      </c>
    </row>
    <row r="231" spans="2:7" ht="14.6" customHeight="1" x14ac:dyDescent="0.4">
      <c r="B231" s="90" t="s">
        <v>199</v>
      </c>
      <c r="C231" s="61" t="s">
        <v>86</v>
      </c>
      <c r="D231" s="60">
        <f>SUM(D232:D233)</f>
        <v>285373</v>
      </c>
      <c r="E231" s="60">
        <f t="shared" ref="E231:F231" si="103">SUM(E232:E233)</f>
        <v>285373</v>
      </c>
      <c r="F231" s="60">
        <f t="shared" si="103"/>
        <v>102225.3</v>
      </c>
      <c r="G231" s="68">
        <f t="shared" si="91"/>
        <v>0.35821643953702698</v>
      </c>
    </row>
    <row r="232" spans="2:7" ht="14.6" customHeight="1" x14ac:dyDescent="0.4">
      <c r="B232" s="91" t="s">
        <v>87</v>
      </c>
      <c r="C232" s="61" t="s">
        <v>88</v>
      </c>
      <c r="D232" s="60">
        <v>22337</v>
      </c>
      <c r="E232" s="60">
        <v>22337</v>
      </c>
      <c r="F232" s="60">
        <v>1531.42</v>
      </c>
      <c r="G232" s="68">
        <f t="shared" si="91"/>
        <v>6.8559788691408871E-2</v>
      </c>
    </row>
    <row r="233" spans="2:7" ht="14.6" customHeight="1" x14ac:dyDescent="0.4">
      <c r="B233" s="91" t="s">
        <v>89</v>
      </c>
      <c r="C233" s="61" t="s">
        <v>90</v>
      </c>
      <c r="D233" s="60">
        <v>263036</v>
      </c>
      <c r="E233" s="60">
        <v>263036</v>
      </c>
      <c r="F233" s="60">
        <v>100693.88</v>
      </c>
      <c r="G233" s="68">
        <f t="shared" si="91"/>
        <v>0.38281406347420127</v>
      </c>
    </row>
    <row r="234" spans="2:7" ht="14.6" customHeight="1" x14ac:dyDescent="0.4">
      <c r="B234" s="90" t="s">
        <v>200</v>
      </c>
      <c r="C234" s="61" t="s">
        <v>95</v>
      </c>
      <c r="D234" s="60">
        <f>SUM(D235:D239)</f>
        <v>233945</v>
      </c>
      <c r="E234" s="60">
        <f t="shared" ref="E234:F234" si="104">SUM(E235:E239)</f>
        <v>233945</v>
      </c>
      <c r="F234" s="60">
        <f t="shared" si="104"/>
        <v>98078.97</v>
      </c>
      <c r="G234" s="68">
        <f t="shared" si="91"/>
        <v>0.4192394366197183</v>
      </c>
    </row>
    <row r="235" spans="2:7" ht="14.6" customHeight="1" x14ac:dyDescent="0.4">
      <c r="B235" s="91" t="s">
        <v>100</v>
      </c>
      <c r="C235" s="61" t="s">
        <v>101</v>
      </c>
      <c r="D235" s="60">
        <v>0</v>
      </c>
      <c r="E235" s="60">
        <v>0</v>
      </c>
      <c r="F235" s="60">
        <v>425</v>
      </c>
      <c r="G235" s="68">
        <v>0</v>
      </c>
    </row>
    <row r="236" spans="2:7" ht="14.6" customHeight="1" x14ac:dyDescent="0.4">
      <c r="B236" s="91" t="s">
        <v>102</v>
      </c>
      <c r="C236" s="61" t="s">
        <v>103</v>
      </c>
      <c r="D236" s="60">
        <v>34861</v>
      </c>
      <c r="E236" s="60">
        <v>34861</v>
      </c>
      <c r="F236" s="60">
        <v>1531.42</v>
      </c>
      <c r="G236" s="68">
        <f t="shared" si="91"/>
        <v>4.3929319296635211E-2</v>
      </c>
    </row>
    <row r="237" spans="2:7" ht="14.6" customHeight="1" x14ac:dyDescent="0.4">
      <c r="B237" s="91" t="s">
        <v>104</v>
      </c>
      <c r="C237" s="61" t="s">
        <v>105</v>
      </c>
      <c r="D237" s="60">
        <v>35126</v>
      </c>
      <c r="E237" s="60">
        <v>35126</v>
      </c>
      <c r="F237" s="60">
        <v>30973.39</v>
      </c>
      <c r="G237" s="68">
        <f t="shared" si="91"/>
        <v>0.8817795934635313</v>
      </c>
    </row>
    <row r="238" spans="2:7" ht="14.6" customHeight="1" x14ac:dyDescent="0.4">
      <c r="B238" s="91" t="s">
        <v>108</v>
      </c>
      <c r="C238" s="61" t="s">
        <v>109</v>
      </c>
      <c r="D238" s="60">
        <v>102155</v>
      </c>
      <c r="E238" s="60">
        <v>102155</v>
      </c>
      <c r="F238" s="60">
        <v>31454.25</v>
      </c>
      <c r="G238" s="68">
        <f t="shared" si="91"/>
        <v>0.30790710195291471</v>
      </c>
    </row>
    <row r="239" spans="2:7" ht="14.6" customHeight="1" x14ac:dyDescent="0.4">
      <c r="B239" s="91" t="s">
        <v>112</v>
      </c>
      <c r="C239" s="61" t="s">
        <v>113</v>
      </c>
      <c r="D239" s="60">
        <v>61803</v>
      </c>
      <c r="E239" s="60">
        <v>61803</v>
      </c>
      <c r="F239" s="60">
        <v>33694.910000000003</v>
      </c>
      <c r="G239" s="68">
        <f t="shared" si="91"/>
        <v>0.54519861495396671</v>
      </c>
    </row>
    <row r="240" spans="2:7" ht="14.6" customHeight="1" x14ac:dyDescent="0.4">
      <c r="B240" s="90" t="s">
        <v>201</v>
      </c>
      <c r="C240" s="61" t="s">
        <v>121</v>
      </c>
      <c r="D240" s="60">
        <f>D241</f>
        <v>14713</v>
      </c>
      <c r="E240" s="60">
        <f t="shared" ref="E240:F240" si="105">E241</f>
        <v>14713</v>
      </c>
      <c r="F240" s="60">
        <f t="shared" si="105"/>
        <v>20175.98</v>
      </c>
      <c r="G240" s="68">
        <f t="shared" si="91"/>
        <v>1.371302929382179</v>
      </c>
    </row>
    <row r="241" spans="2:7" ht="14.6" customHeight="1" x14ac:dyDescent="0.4">
      <c r="B241" s="91" t="s">
        <v>124</v>
      </c>
      <c r="C241" s="61" t="s">
        <v>117</v>
      </c>
      <c r="D241" s="60">
        <v>14713</v>
      </c>
      <c r="E241" s="60">
        <v>14713</v>
      </c>
      <c r="F241" s="60">
        <v>20175.98</v>
      </c>
      <c r="G241" s="68">
        <f t="shared" si="91"/>
        <v>1.371302929382179</v>
      </c>
    </row>
    <row r="242" spans="2:7" ht="14.6" customHeight="1" x14ac:dyDescent="0.4">
      <c r="B242" s="89" t="s">
        <v>231</v>
      </c>
      <c r="C242" s="61" t="s">
        <v>7</v>
      </c>
      <c r="D242" s="60">
        <f>D243</f>
        <v>115000</v>
      </c>
      <c r="E242" s="60">
        <f t="shared" ref="E242:F243" si="106">E243</f>
        <v>115000</v>
      </c>
      <c r="F242" s="60">
        <f t="shared" si="106"/>
        <v>78694.67</v>
      </c>
      <c r="G242" s="68">
        <f t="shared" si="91"/>
        <v>0.68430147826086951</v>
      </c>
    </row>
    <row r="243" spans="2:7" ht="14.6" customHeight="1" x14ac:dyDescent="0.4">
      <c r="B243" s="90" t="s">
        <v>232</v>
      </c>
      <c r="C243" s="61" t="s">
        <v>139</v>
      </c>
      <c r="D243" s="60">
        <f>D244</f>
        <v>115000</v>
      </c>
      <c r="E243" s="60">
        <f t="shared" si="106"/>
        <v>115000</v>
      </c>
      <c r="F243" s="60">
        <f t="shared" si="106"/>
        <v>78694.67</v>
      </c>
      <c r="G243" s="68">
        <f t="shared" si="91"/>
        <v>0.68430147826086951</v>
      </c>
    </row>
    <row r="244" spans="2:7" ht="14.6" customHeight="1" x14ac:dyDescent="0.4">
      <c r="B244" s="91" t="s">
        <v>233</v>
      </c>
      <c r="C244" s="61" t="s">
        <v>140</v>
      </c>
      <c r="D244" s="60">
        <v>115000</v>
      </c>
      <c r="E244" s="60">
        <v>115000</v>
      </c>
      <c r="F244" s="60">
        <v>78694.67</v>
      </c>
      <c r="G244" s="68">
        <f t="shared" si="91"/>
        <v>0.68430147826086951</v>
      </c>
    </row>
    <row r="245" spans="2:7" ht="14.6" customHeight="1" x14ac:dyDescent="0.4">
      <c r="B245" s="89" t="s">
        <v>215</v>
      </c>
      <c r="C245" s="61" t="s">
        <v>141</v>
      </c>
      <c r="D245" s="60">
        <f>D246</f>
        <v>1422772</v>
      </c>
      <c r="E245" s="60">
        <f t="shared" ref="E245:F246" si="107">E246</f>
        <v>1422772</v>
      </c>
      <c r="F245" s="60">
        <f t="shared" si="107"/>
        <v>1332503.6100000001</v>
      </c>
      <c r="G245" s="68">
        <f t="shared" si="91"/>
        <v>0.93655456390763947</v>
      </c>
    </row>
    <row r="246" spans="2:7" ht="14.6" customHeight="1" x14ac:dyDescent="0.4">
      <c r="B246" s="90" t="s">
        <v>216</v>
      </c>
      <c r="C246" s="61" t="s">
        <v>142</v>
      </c>
      <c r="D246" s="60">
        <f>D247</f>
        <v>1422772</v>
      </c>
      <c r="E246" s="60">
        <f t="shared" si="107"/>
        <v>1422772</v>
      </c>
      <c r="F246" s="60">
        <f t="shared" si="107"/>
        <v>1332503.6100000001</v>
      </c>
      <c r="G246" s="68">
        <f t="shared" si="91"/>
        <v>0.93655456390763947</v>
      </c>
    </row>
    <row r="247" spans="2:7" ht="14.6" customHeight="1" x14ac:dyDescent="0.4">
      <c r="B247" s="91" t="s">
        <v>217</v>
      </c>
      <c r="C247" s="61" t="s">
        <v>143</v>
      </c>
      <c r="D247" s="60">
        <v>1422772</v>
      </c>
      <c r="E247" s="60">
        <v>1422772</v>
      </c>
      <c r="F247" s="60">
        <v>1332503.6100000001</v>
      </c>
      <c r="G247" s="68">
        <f t="shared" si="91"/>
        <v>0.93655456390763947</v>
      </c>
    </row>
    <row r="248" spans="2:7" ht="14.6" customHeight="1" x14ac:dyDescent="0.4">
      <c r="B248" s="89" t="s">
        <v>226</v>
      </c>
      <c r="C248" s="61" t="s">
        <v>145</v>
      </c>
      <c r="D248" s="60">
        <f>D249</f>
        <v>15000</v>
      </c>
      <c r="E248" s="60">
        <f t="shared" ref="E248:F249" si="108">E249</f>
        <v>15000</v>
      </c>
      <c r="F248" s="60">
        <f t="shared" si="108"/>
        <v>8997.42</v>
      </c>
      <c r="G248" s="68">
        <f t="shared" si="91"/>
        <v>0.59982800000000003</v>
      </c>
    </row>
    <row r="249" spans="2:7" ht="14.6" customHeight="1" x14ac:dyDescent="0.4">
      <c r="B249" s="90" t="s">
        <v>227</v>
      </c>
      <c r="C249" s="61" t="s">
        <v>146</v>
      </c>
      <c r="D249" s="60">
        <f>D250</f>
        <v>15000</v>
      </c>
      <c r="E249" s="60">
        <f t="shared" si="108"/>
        <v>15000</v>
      </c>
      <c r="F249" s="60">
        <f t="shared" si="108"/>
        <v>8997.42</v>
      </c>
      <c r="G249" s="68">
        <f t="shared" si="91"/>
        <v>0.59982800000000003</v>
      </c>
    </row>
    <row r="250" spans="2:7" ht="14.6" customHeight="1" x14ac:dyDescent="0.4">
      <c r="B250" s="91" t="s">
        <v>228</v>
      </c>
      <c r="C250" s="61" t="s">
        <v>146</v>
      </c>
      <c r="D250" s="60">
        <v>15000</v>
      </c>
      <c r="E250" s="60">
        <v>15000</v>
      </c>
      <c r="F250" s="60">
        <v>8997.42</v>
      </c>
      <c r="G250" s="68">
        <f t="shared" si="91"/>
        <v>0.59982800000000003</v>
      </c>
    </row>
    <row r="251" spans="2:7" s="101" customFormat="1" ht="24.9" x14ac:dyDescent="0.4">
      <c r="B251" s="97" t="s">
        <v>237</v>
      </c>
      <c r="C251" s="98" t="s">
        <v>252</v>
      </c>
      <c r="D251" s="99">
        <f>D252</f>
        <v>1148535</v>
      </c>
      <c r="E251" s="99">
        <f t="shared" ref="E251:F251" si="109">E252</f>
        <v>1148535</v>
      </c>
      <c r="F251" s="99">
        <f t="shared" si="109"/>
        <v>6402.73</v>
      </c>
      <c r="G251" s="114">
        <f t="shared" si="91"/>
        <v>5.5746929784464549E-3</v>
      </c>
    </row>
    <row r="252" spans="2:7" ht="14.6" customHeight="1" x14ac:dyDescent="0.4">
      <c r="B252" s="92" t="s">
        <v>209</v>
      </c>
      <c r="C252" s="61" t="s">
        <v>241</v>
      </c>
      <c r="D252" s="60">
        <f>D253</f>
        <v>1148535</v>
      </c>
      <c r="E252" s="60">
        <f t="shared" ref="E252:F252" si="110">E253</f>
        <v>1148535</v>
      </c>
      <c r="F252" s="60">
        <f t="shared" si="110"/>
        <v>6402.73</v>
      </c>
      <c r="G252" s="68">
        <f t="shared" si="91"/>
        <v>5.5746929784464549E-3</v>
      </c>
    </row>
    <row r="253" spans="2:7" s="102" customFormat="1" ht="14.6" customHeight="1" x14ac:dyDescent="0.35">
      <c r="B253" s="86" t="s">
        <v>238</v>
      </c>
      <c r="C253" s="65" t="s">
        <v>253</v>
      </c>
      <c r="D253" s="64">
        <f>D254+D259+D268</f>
        <v>1148535</v>
      </c>
      <c r="E253" s="64">
        <f t="shared" ref="E253:F253" si="111">E254+E259+E268</f>
        <v>1148535</v>
      </c>
      <c r="F253" s="64">
        <f t="shared" si="111"/>
        <v>6402.73</v>
      </c>
      <c r="G253" s="76">
        <f t="shared" si="91"/>
        <v>5.5746929784464549E-3</v>
      </c>
    </row>
    <row r="254" spans="2:7" ht="14.6" customHeight="1" x14ac:dyDescent="0.4">
      <c r="B254" s="89" t="s">
        <v>187</v>
      </c>
      <c r="C254" s="61" t="s">
        <v>5</v>
      </c>
      <c r="D254" s="60">
        <f>D255+D257</f>
        <v>470645</v>
      </c>
      <c r="E254" s="60">
        <f t="shared" ref="E254:F254" si="112">E255+E257</f>
        <v>470645</v>
      </c>
      <c r="F254" s="60">
        <f t="shared" si="112"/>
        <v>0</v>
      </c>
      <c r="G254" s="68">
        <f t="shared" si="91"/>
        <v>0</v>
      </c>
    </row>
    <row r="255" spans="2:7" ht="14.6" customHeight="1" x14ac:dyDescent="0.4">
      <c r="B255" s="90" t="s">
        <v>188</v>
      </c>
      <c r="C255" s="61" t="s">
        <v>39</v>
      </c>
      <c r="D255" s="60">
        <f>D256</f>
        <v>403987</v>
      </c>
      <c r="E255" s="60">
        <f t="shared" ref="E255:F255" si="113">E256</f>
        <v>403987</v>
      </c>
      <c r="F255" s="60">
        <f t="shared" si="113"/>
        <v>0</v>
      </c>
      <c r="G255" s="68">
        <f t="shared" si="91"/>
        <v>0</v>
      </c>
    </row>
    <row r="256" spans="2:7" ht="14.6" customHeight="1" x14ac:dyDescent="0.4">
      <c r="B256" s="91" t="s">
        <v>189</v>
      </c>
      <c r="C256" s="61" t="s">
        <v>40</v>
      </c>
      <c r="D256" s="60">
        <v>403987</v>
      </c>
      <c r="E256" s="60">
        <v>403987</v>
      </c>
      <c r="F256" s="60">
        <v>0</v>
      </c>
      <c r="G256" s="68">
        <f t="shared" si="91"/>
        <v>0</v>
      </c>
    </row>
    <row r="257" spans="2:7" ht="14.6" customHeight="1" x14ac:dyDescent="0.4">
      <c r="B257" s="90" t="s">
        <v>192</v>
      </c>
      <c r="C257" s="61" t="s">
        <v>81</v>
      </c>
      <c r="D257" s="60">
        <f>D258</f>
        <v>66658</v>
      </c>
      <c r="E257" s="60">
        <f t="shared" ref="E257:F257" si="114">E258</f>
        <v>66658</v>
      </c>
      <c r="F257" s="60">
        <f t="shared" si="114"/>
        <v>0</v>
      </c>
      <c r="G257" s="68">
        <f t="shared" si="91"/>
        <v>0</v>
      </c>
    </row>
    <row r="258" spans="2:7" ht="14.6" customHeight="1" x14ac:dyDescent="0.4">
      <c r="B258" s="91" t="s">
        <v>193</v>
      </c>
      <c r="C258" s="61" t="s">
        <v>82</v>
      </c>
      <c r="D258" s="60">
        <v>66658</v>
      </c>
      <c r="E258" s="60">
        <v>66658</v>
      </c>
      <c r="F258" s="60">
        <v>0</v>
      </c>
      <c r="G258" s="68">
        <f t="shared" si="91"/>
        <v>0</v>
      </c>
    </row>
    <row r="259" spans="2:7" ht="14.6" customHeight="1" x14ac:dyDescent="0.4">
      <c r="B259" s="89" t="s">
        <v>194</v>
      </c>
      <c r="C259" s="61" t="s">
        <v>15</v>
      </c>
      <c r="D259" s="60">
        <f>D260+D263+D265</f>
        <v>581997</v>
      </c>
      <c r="E259" s="60">
        <f t="shared" ref="E259:F259" si="115">E260+E263+E265</f>
        <v>581997</v>
      </c>
      <c r="F259" s="60">
        <f t="shared" si="115"/>
        <v>4452.7299999999996</v>
      </c>
      <c r="G259" s="68">
        <f t="shared" si="91"/>
        <v>7.6507782686165045E-3</v>
      </c>
    </row>
    <row r="260" spans="2:7" ht="14.6" customHeight="1" x14ac:dyDescent="0.4">
      <c r="B260" s="90" t="s">
        <v>195</v>
      </c>
      <c r="C260" s="61" t="s">
        <v>41</v>
      </c>
      <c r="D260" s="60">
        <f>SUM(D261:D262)</f>
        <v>32649</v>
      </c>
      <c r="E260" s="60">
        <f t="shared" ref="E260:F260" si="116">SUM(E261:E262)</f>
        <v>32649</v>
      </c>
      <c r="F260" s="60">
        <f t="shared" si="116"/>
        <v>0</v>
      </c>
      <c r="G260" s="68">
        <f t="shared" si="91"/>
        <v>0</v>
      </c>
    </row>
    <row r="261" spans="2:7" ht="14.6" customHeight="1" x14ac:dyDescent="0.4">
      <c r="B261" s="91" t="s">
        <v>196</v>
      </c>
      <c r="C261" s="61" t="s">
        <v>42</v>
      </c>
      <c r="D261" s="60">
        <v>17718</v>
      </c>
      <c r="E261" s="60">
        <v>17718</v>
      </c>
      <c r="F261" s="60">
        <v>0</v>
      </c>
      <c r="G261" s="68">
        <f t="shared" si="91"/>
        <v>0</v>
      </c>
    </row>
    <row r="262" spans="2:7" ht="14.6" customHeight="1" x14ac:dyDescent="0.4">
      <c r="B262" s="91" t="s">
        <v>198</v>
      </c>
      <c r="C262" s="61" t="s">
        <v>85</v>
      </c>
      <c r="D262" s="60">
        <v>14931</v>
      </c>
      <c r="E262" s="60">
        <v>14931</v>
      </c>
      <c r="F262" s="60">
        <v>0</v>
      </c>
      <c r="G262" s="68">
        <f t="shared" si="91"/>
        <v>0</v>
      </c>
    </row>
    <row r="263" spans="2:7" ht="14.6" customHeight="1" x14ac:dyDescent="0.4">
      <c r="B263" s="90" t="s">
        <v>199</v>
      </c>
      <c r="C263" s="61" t="s">
        <v>86</v>
      </c>
      <c r="D263" s="60">
        <f>D264</f>
        <v>16922</v>
      </c>
      <c r="E263" s="60">
        <f t="shared" ref="E263:F263" si="117">E264</f>
        <v>16922</v>
      </c>
      <c r="F263" s="60">
        <f t="shared" si="117"/>
        <v>0</v>
      </c>
      <c r="G263" s="68">
        <f t="shared" si="91"/>
        <v>0</v>
      </c>
    </row>
    <row r="264" spans="2:7" ht="14.6" customHeight="1" x14ac:dyDescent="0.4">
      <c r="B264" s="91" t="s">
        <v>89</v>
      </c>
      <c r="C264" s="61" t="s">
        <v>90</v>
      </c>
      <c r="D264" s="60">
        <v>16922</v>
      </c>
      <c r="E264" s="60">
        <v>16922</v>
      </c>
      <c r="F264" s="60">
        <v>0</v>
      </c>
      <c r="G264" s="68">
        <f t="shared" si="91"/>
        <v>0</v>
      </c>
    </row>
    <row r="265" spans="2:7" ht="14.6" customHeight="1" x14ac:dyDescent="0.4">
      <c r="B265" s="90" t="s">
        <v>200</v>
      </c>
      <c r="C265" s="61" t="s">
        <v>95</v>
      </c>
      <c r="D265" s="60">
        <f>SUM(D266:D267)</f>
        <v>532426</v>
      </c>
      <c r="E265" s="60">
        <f t="shared" ref="E265:F265" si="118">SUM(E266:E267)</f>
        <v>532426</v>
      </c>
      <c r="F265" s="60">
        <f t="shared" si="118"/>
        <v>4452.7299999999996</v>
      </c>
      <c r="G265" s="68">
        <f t="shared" ref="G265:G306" si="119">F265/E265</f>
        <v>8.3630964678659565E-3</v>
      </c>
    </row>
    <row r="266" spans="2:7" ht="14.6" customHeight="1" x14ac:dyDescent="0.4">
      <c r="B266" s="91" t="s">
        <v>104</v>
      </c>
      <c r="C266" s="61" t="s">
        <v>105</v>
      </c>
      <c r="D266" s="60">
        <v>73902</v>
      </c>
      <c r="E266" s="60">
        <v>73902</v>
      </c>
      <c r="F266" s="60">
        <v>4452.7299999999996</v>
      </c>
      <c r="G266" s="68">
        <f t="shared" si="119"/>
        <v>6.0251819977808443E-2</v>
      </c>
    </row>
    <row r="267" spans="2:7" ht="14.6" customHeight="1" x14ac:dyDescent="0.4">
      <c r="B267" s="91" t="s">
        <v>108</v>
      </c>
      <c r="C267" s="61" t="s">
        <v>109</v>
      </c>
      <c r="D267" s="60">
        <v>458524</v>
      </c>
      <c r="E267" s="60">
        <v>458524</v>
      </c>
      <c r="F267" s="60">
        <v>0</v>
      </c>
      <c r="G267" s="68">
        <f t="shared" si="119"/>
        <v>0</v>
      </c>
    </row>
    <row r="268" spans="2:7" ht="14.6" customHeight="1" x14ac:dyDescent="0.4">
      <c r="B268" s="89" t="s">
        <v>215</v>
      </c>
      <c r="C268" s="61" t="s">
        <v>141</v>
      </c>
      <c r="D268" s="60">
        <f>D269</f>
        <v>95893</v>
      </c>
      <c r="E268" s="60">
        <f t="shared" ref="E268:F269" si="120">E269</f>
        <v>95893</v>
      </c>
      <c r="F268" s="60">
        <f t="shared" si="120"/>
        <v>1950</v>
      </c>
      <c r="G268" s="68">
        <f t="shared" si="119"/>
        <v>2.0335165236252908E-2</v>
      </c>
    </row>
    <row r="269" spans="2:7" ht="14.6" customHeight="1" x14ac:dyDescent="0.4">
      <c r="B269" s="90" t="s">
        <v>216</v>
      </c>
      <c r="C269" s="61" t="s">
        <v>142</v>
      </c>
      <c r="D269" s="60">
        <f>D270</f>
        <v>95893</v>
      </c>
      <c r="E269" s="60">
        <f t="shared" si="120"/>
        <v>95893</v>
      </c>
      <c r="F269" s="60">
        <f t="shared" si="120"/>
        <v>1950</v>
      </c>
      <c r="G269" s="68">
        <f t="shared" si="119"/>
        <v>2.0335165236252908E-2</v>
      </c>
    </row>
    <row r="270" spans="2:7" ht="14.6" customHeight="1" x14ac:dyDescent="0.4">
      <c r="B270" s="91" t="s">
        <v>217</v>
      </c>
      <c r="C270" s="61" t="s">
        <v>143</v>
      </c>
      <c r="D270" s="60">
        <v>95893</v>
      </c>
      <c r="E270" s="60">
        <v>95893</v>
      </c>
      <c r="F270" s="60">
        <v>1950</v>
      </c>
      <c r="G270" s="68">
        <f t="shared" si="119"/>
        <v>2.0335165236252908E-2</v>
      </c>
    </row>
    <row r="271" spans="2:7" s="103" customFormat="1" ht="24.9" x14ac:dyDescent="0.4">
      <c r="B271" s="97" t="s">
        <v>239</v>
      </c>
      <c r="C271" s="98" t="s">
        <v>254</v>
      </c>
      <c r="D271" s="99">
        <f>D273+D290</f>
        <v>85400</v>
      </c>
      <c r="E271" s="99">
        <f t="shared" ref="E271:F271" si="121">E273+E290</f>
        <v>85400</v>
      </c>
      <c r="F271" s="99">
        <f t="shared" si="121"/>
        <v>0</v>
      </c>
      <c r="G271" s="114">
        <f t="shared" si="119"/>
        <v>0</v>
      </c>
    </row>
    <row r="272" spans="2:7" ht="14.6" customHeight="1" x14ac:dyDescent="0.4">
      <c r="B272" s="92" t="s">
        <v>209</v>
      </c>
      <c r="C272" s="61" t="s">
        <v>241</v>
      </c>
      <c r="D272" s="60">
        <f>D273+D290</f>
        <v>85400</v>
      </c>
      <c r="E272" s="60">
        <f t="shared" ref="E272:F272" si="122">E273+E290</f>
        <v>85400</v>
      </c>
      <c r="F272" s="60">
        <f t="shared" si="122"/>
        <v>0</v>
      </c>
      <c r="G272" s="68">
        <f t="shared" si="119"/>
        <v>0</v>
      </c>
    </row>
    <row r="273" spans="2:7" s="102" customFormat="1" ht="14.6" customHeight="1" x14ac:dyDescent="0.35">
      <c r="B273" s="86" t="s">
        <v>220</v>
      </c>
      <c r="C273" s="65" t="s">
        <v>244</v>
      </c>
      <c r="D273" s="64">
        <f>D274+D279+D287</f>
        <v>42700</v>
      </c>
      <c r="E273" s="64">
        <f t="shared" ref="E273:F273" si="123">E274+E279+E287</f>
        <v>42700</v>
      </c>
      <c r="F273" s="64">
        <f t="shared" si="123"/>
        <v>0</v>
      </c>
      <c r="G273" s="76">
        <f t="shared" si="119"/>
        <v>0</v>
      </c>
    </row>
    <row r="274" spans="2:7" ht="14.6" customHeight="1" x14ac:dyDescent="0.4">
      <c r="B274" s="89" t="s">
        <v>187</v>
      </c>
      <c r="C274" s="61" t="s">
        <v>5</v>
      </c>
      <c r="D274" s="60">
        <f>D275+D277</f>
        <v>34500</v>
      </c>
      <c r="E274" s="60">
        <f t="shared" ref="E274:F274" si="124">E275+E277</f>
        <v>34500</v>
      </c>
      <c r="F274" s="60">
        <f t="shared" si="124"/>
        <v>0</v>
      </c>
      <c r="G274" s="68">
        <f t="shared" si="119"/>
        <v>0</v>
      </c>
    </row>
    <row r="275" spans="2:7" ht="14.6" customHeight="1" x14ac:dyDescent="0.4">
      <c r="B275" s="90" t="s">
        <v>188</v>
      </c>
      <c r="C275" s="61" t="s">
        <v>39</v>
      </c>
      <c r="D275" s="60">
        <f>D276</f>
        <v>30000</v>
      </c>
      <c r="E275" s="60">
        <f t="shared" ref="E275:F275" si="125">E276</f>
        <v>30000</v>
      </c>
      <c r="F275" s="60">
        <f t="shared" si="125"/>
        <v>0</v>
      </c>
      <c r="G275" s="68">
        <f t="shared" si="119"/>
        <v>0</v>
      </c>
    </row>
    <row r="276" spans="2:7" ht="14.6" customHeight="1" x14ac:dyDescent="0.4">
      <c r="B276" s="91" t="s">
        <v>189</v>
      </c>
      <c r="C276" s="61" t="s">
        <v>40</v>
      </c>
      <c r="D276" s="60">
        <v>30000</v>
      </c>
      <c r="E276" s="60">
        <v>30000</v>
      </c>
      <c r="F276" s="60">
        <v>0</v>
      </c>
      <c r="G276" s="68">
        <f t="shared" si="119"/>
        <v>0</v>
      </c>
    </row>
    <row r="277" spans="2:7" ht="14.6" customHeight="1" x14ac:dyDescent="0.4">
      <c r="B277" s="90" t="s">
        <v>192</v>
      </c>
      <c r="C277" s="61" t="s">
        <v>81</v>
      </c>
      <c r="D277" s="60">
        <f>D278</f>
        <v>4500</v>
      </c>
      <c r="E277" s="60">
        <f t="shared" ref="E277:F277" si="126">E278</f>
        <v>4500</v>
      </c>
      <c r="F277" s="60">
        <f t="shared" si="126"/>
        <v>0</v>
      </c>
      <c r="G277" s="68">
        <f t="shared" si="119"/>
        <v>0</v>
      </c>
    </row>
    <row r="278" spans="2:7" ht="14.6" customHeight="1" x14ac:dyDescent="0.4">
      <c r="B278" s="91" t="s">
        <v>193</v>
      </c>
      <c r="C278" s="61" t="s">
        <v>82</v>
      </c>
      <c r="D278" s="60">
        <v>4500</v>
      </c>
      <c r="E278" s="60">
        <v>4500</v>
      </c>
      <c r="F278" s="60">
        <v>0</v>
      </c>
      <c r="G278" s="68">
        <f t="shared" si="119"/>
        <v>0</v>
      </c>
    </row>
    <row r="279" spans="2:7" ht="14.6" customHeight="1" x14ac:dyDescent="0.4">
      <c r="B279" s="89" t="s">
        <v>194</v>
      </c>
      <c r="C279" s="61" t="s">
        <v>15</v>
      </c>
      <c r="D279" s="60">
        <f>D280+D283+D285</f>
        <v>4700</v>
      </c>
      <c r="E279" s="60">
        <f t="shared" ref="E279:F279" si="127">E280+E283+E285</f>
        <v>4700</v>
      </c>
      <c r="F279" s="60">
        <f t="shared" si="127"/>
        <v>0</v>
      </c>
      <c r="G279" s="68">
        <f t="shared" si="119"/>
        <v>0</v>
      </c>
    </row>
    <row r="280" spans="2:7" ht="14.6" customHeight="1" x14ac:dyDescent="0.4">
      <c r="B280" s="90" t="s">
        <v>195</v>
      </c>
      <c r="C280" s="61" t="s">
        <v>41</v>
      </c>
      <c r="D280" s="60">
        <f>SUM(D281:D282)</f>
        <v>700</v>
      </c>
      <c r="E280" s="60">
        <f t="shared" ref="E280:F280" si="128">SUM(E281:E282)</f>
        <v>700</v>
      </c>
      <c r="F280" s="60">
        <f t="shared" si="128"/>
        <v>0</v>
      </c>
      <c r="G280" s="68">
        <f t="shared" si="119"/>
        <v>0</v>
      </c>
    </row>
    <row r="281" spans="2:7" ht="14.6" customHeight="1" x14ac:dyDescent="0.4">
      <c r="B281" s="91" t="s">
        <v>196</v>
      </c>
      <c r="C281" s="61" t="s">
        <v>42</v>
      </c>
      <c r="D281" s="60">
        <v>500</v>
      </c>
      <c r="E281" s="60">
        <v>500</v>
      </c>
      <c r="F281" s="60">
        <v>0</v>
      </c>
      <c r="G281" s="68">
        <f t="shared" si="119"/>
        <v>0</v>
      </c>
    </row>
    <row r="282" spans="2:7" ht="14.6" customHeight="1" x14ac:dyDescent="0.4">
      <c r="B282" s="91" t="s">
        <v>198</v>
      </c>
      <c r="C282" s="61" t="s">
        <v>85</v>
      </c>
      <c r="D282" s="60">
        <v>200</v>
      </c>
      <c r="E282" s="60">
        <v>200</v>
      </c>
      <c r="F282" s="60">
        <v>0</v>
      </c>
      <c r="G282" s="68">
        <f t="shared" si="119"/>
        <v>0</v>
      </c>
    </row>
    <row r="283" spans="2:7" ht="14.6" customHeight="1" x14ac:dyDescent="0.4">
      <c r="B283" s="90" t="s">
        <v>199</v>
      </c>
      <c r="C283" s="61" t="s">
        <v>86</v>
      </c>
      <c r="D283" s="60">
        <f>D284</f>
        <v>2500</v>
      </c>
      <c r="E283" s="60">
        <f t="shared" ref="E283:F283" si="129">E284</f>
        <v>2500</v>
      </c>
      <c r="F283" s="60">
        <f t="shared" si="129"/>
        <v>0</v>
      </c>
      <c r="G283" s="68">
        <f t="shared" si="119"/>
        <v>0</v>
      </c>
    </row>
    <row r="284" spans="2:7" ht="14.6" customHeight="1" x14ac:dyDescent="0.4">
      <c r="B284" s="91" t="s">
        <v>87</v>
      </c>
      <c r="C284" s="61" t="s">
        <v>88</v>
      </c>
      <c r="D284" s="60">
        <v>2500</v>
      </c>
      <c r="E284" s="60">
        <v>2500</v>
      </c>
      <c r="F284" s="60">
        <v>0</v>
      </c>
      <c r="G284" s="68">
        <f t="shared" si="119"/>
        <v>0</v>
      </c>
    </row>
    <row r="285" spans="2:7" ht="14.6" customHeight="1" x14ac:dyDescent="0.4">
      <c r="B285" s="90" t="s">
        <v>200</v>
      </c>
      <c r="C285" s="61" t="s">
        <v>95</v>
      </c>
      <c r="D285" s="60">
        <f>D286</f>
        <v>1500</v>
      </c>
      <c r="E285" s="60">
        <f t="shared" ref="E285:F285" si="130">E286</f>
        <v>1500</v>
      </c>
      <c r="F285" s="60">
        <f t="shared" si="130"/>
        <v>0</v>
      </c>
      <c r="G285" s="68">
        <f t="shared" si="119"/>
        <v>0</v>
      </c>
    </row>
    <row r="286" spans="2:7" ht="14.6" customHeight="1" x14ac:dyDescent="0.4">
      <c r="B286" s="91" t="s">
        <v>112</v>
      </c>
      <c r="C286" s="61" t="s">
        <v>113</v>
      </c>
      <c r="D286" s="60">
        <v>1500</v>
      </c>
      <c r="E286" s="60">
        <v>1500</v>
      </c>
      <c r="F286" s="60">
        <v>0</v>
      </c>
      <c r="G286" s="68">
        <f t="shared" si="119"/>
        <v>0</v>
      </c>
    </row>
    <row r="287" spans="2:7" ht="14.6" customHeight="1" x14ac:dyDescent="0.4">
      <c r="B287" s="89" t="s">
        <v>231</v>
      </c>
      <c r="C287" s="61" t="s">
        <v>7</v>
      </c>
      <c r="D287" s="60">
        <f>D288</f>
        <v>3500</v>
      </c>
      <c r="E287" s="60">
        <f t="shared" ref="E287:F288" si="131">E288</f>
        <v>3500</v>
      </c>
      <c r="F287" s="60">
        <f t="shared" si="131"/>
        <v>0</v>
      </c>
      <c r="G287" s="68">
        <f t="shared" si="119"/>
        <v>0</v>
      </c>
    </row>
    <row r="288" spans="2:7" ht="14.6" customHeight="1" x14ac:dyDescent="0.4">
      <c r="B288" s="90" t="s">
        <v>232</v>
      </c>
      <c r="C288" s="61" t="s">
        <v>139</v>
      </c>
      <c r="D288" s="60">
        <f>D289</f>
        <v>3500</v>
      </c>
      <c r="E288" s="60">
        <f t="shared" si="131"/>
        <v>3500</v>
      </c>
      <c r="F288" s="60">
        <f t="shared" si="131"/>
        <v>0</v>
      </c>
      <c r="G288" s="68">
        <f t="shared" si="119"/>
        <v>0</v>
      </c>
    </row>
    <row r="289" spans="2:7" ht="14.6" customHeight="1" x14ac:dyDescent="0.4">
      <c r="B289" s="91" t="s">
        <v>233</v>
      </c>
      <c r="C289" s="61" t="s">
        <v>140</v>
      </c>
      <c r="D289" s="60">
        <v>3500</v>
      </c>
      <c r="E289" s="60">
        <v>3500</v>
      </c>
      <c r="F289" s="60">
        <v>0</v>
      </c>
      <c r="G289" s="68">
        <f t="shared" si="119"/>
        <v>0</v>
      </c>
    </row>
    <row r="290" spans="2:7" s="51" customFormat="1" ht="14.6" customHeight="1" x14ac:dyDescent="0.4">
      <c r="B290" s="86" t="s">
        <v>238</v>
      </c>
      <c r="C290" s="65" t="s">
        <v>253</v>
      </c>
      <c r="D290" s="64">
        <f>D291+D296+D304</f>
        <v>42700</v>
      </c>
      <c r="E290" s="64">
        <f t="shared" ref="E290:F290" si="132">E291+E296+E304</f>
        <v>42700</v>
      </c>
      <c r="F290" s="64">
        <f t="shared" si="132"/>
        <v>0</v>
      </c>
      <c r="G290" s="76">
        <f t="shared" si="119"/>
        <v>0</v>
      </c>
    </row>
    <row r="291" spans="2:7" ht="14.6" customHeight="1" x14ac:dyDescent="0.4">
      <c r="B291" s="89" t="s">
        <v>187</v>
      </c>
      <c r="C291" s="61" t="s">
        <v>5</v>
      </c>
      <c r="D291" s="60">
        <f>D292+D294</f>
        <v>34500</v>
      </c>
      <c r="E291" s="60">
        <f t="shared" ref="E291:F291" si="133">E292+E294</f>
        <v>34500</v>
      </c>
      <c r="F291" s="60">
        <f t="shared" si="133"/>
        <v>0</v>
      </c>
      <c r="G291" s="68">
        <f t="shared" si="119"/>
        <v>0</v>
      </c>
    </row>
    <row r="292" spans="2:7" ht="14.6" customHeight="1" x14ac:dyDescent="0.4">
      <c r="B292" s="90" t="s">
        <v>188</v>
      </c>
      <c r="C292" s="61" t="s">
        <v>39</v>
      </c>
      <c r="D292" s="60">
        <f>D293</f>
        <v>30000</v>
      </c>
      <c r="E292" s="60">
        <f t="shared" ref="E292:F292" si="134">E293</f>
        <v>30000</v>
      </c>
      <c r="F292" s="60">
        <f t="shared" si="134"/>
        <v>0</v>
      </c>
      <c r="G292" s="68">
        <f t="shared" si="119"/>
        <v>0</v>
      </c>
    </row>
    <row r="293" spans="2:7" ht="14.6" customHeight="1" x14ac:dyDescent="0.4">
      <c r="B293" s="91" t="s">
        <v>189</v>
      </c>
      <c r="C293" s="61" t="s">
        <v>40</v>
      </c>
      <c r="D293" s="60">
        <v>30000</v>
      </c>
      <c r="E293" s="60">
        <v>30000</v>
      </c>
      <c r="F293" s="60">
        <v>0</v>
      </c>
      <c r="G293" s="68">
        <f t="shared" si="119"/>
        <v>0</v>
      </c>
    </row>
    <row r="294" spans="2:7" ht="14.6" customHeight="1" x14ac:dyDescent="0.4">
      <c r="B294" s="90" t="s">
        <v>192</v>
      </c>
      <c r="C294" s="61" t="s">
        <v>81</v>
      </c>
      <c r="D294" s="60">
        <f>D295</f>
        <v>4500</v>
      </c>
      <c r="E294" s="60">
        <f t="shared" ref="E294:F294" si="135">E295</f>
        <v>4500</v>
      </c>
      <c r="F294" s="60">
        <f t="shared" si="135"/>
        <v>0</v>
      </c>
      <c r="G294" s="68">
        <f t="shared" si="119"/>
        <v>0</v>
      </c>
    </row>
    <row r="295" spans="2:7" ht="14.6" customHeight="1" x14ac:dyDescent="0.4">
      <c r="B295" s="91" t="s">
        <v>193</v>
      </c>
      <c r="C295" s="61" t="s">
        <v>82</v>
      </c>
      <c r="D295" s="60">
        <v>4500</v>
      </c>
      <c r="E295" s="60">
        <v>4500</v>
      </c>
      <c r="F295" s="60">
        <v>0</v>
      </c>
      <c r="G295" s="68">
        <f t="shared" si="119"/>
        <v>0</v>
      </c>
    </row>
    <row r="296" spans="2:7" ht="14.6" customHeight="1" x14ac:dyDescent="0.4">
      <c r="B296" s="89" t="s">
        <v>194</v>
      </c>
      <c r="C296" s="61" t="s">
        <v>15</v>
      </c>
      <c r="D296" s="60">
        <f>D297+D300+D302</f>
        <v>4700</v>
      </c>
      <c r="E296" s="60">
        <f t="shared" ref="E296:F296" si="136">E297+E300+E302</f>
        <v>4700</v>
      </c>
      <c r="F296" s="60">
        <f t="shared" si="136"/>
        <v>0</v>
      </c>
      <c r="G296" s="68">
        <f t="shared" si="119"/>
        <v>0</v>
      </c>
    </row>
    <row r="297" spans="2:7" ht="14.6" customHeight="1" x14ac:dyDescent="0.4">
      <c r="B297" s="90" t="s">
        <v>195</v>
      </c>
      <c r="C297" s="61" t="s">
        <v>41</v>
      </c>
      <c r="D297" s="60">
        <f>SUM(D298:D299)</f>
        <v>700</v>
      </c>
      <c r="E297" s="60">
        <f t="shared" ref="E297:F297" si="137">SUM(E298:E299)</f>
        <v>700</v>
      </c>
      <c r="F297" s="60">
        <f t="shared" si="137"/>
        <v>0</v>
      </c>
      <c r="G297" s="68">
        <f t="shared" si="119"/>
        <v>0</v>
      </c>
    </row>
    <row r="298" spans="2:7" ht="14.6" customHeight="1" x14ac:dyDescent="0.4">
      <c r="B298" s="91" t="s">
        <v>196</v>
      </c>
      <c r="C298" s="61" t="s">
        <v>42</v>
      </c>
      <c r="D298" s="60">
        <v>500</v>
      </c>
      <c r="E298" s="60">
        <v>500</v>
      </c>
      <c r="F298" s="60">
        <v>0</v>
      </c>
      <c r="G298" s="68">
        <f t="shared" si="119"/>
        <v>0</v>
      </c>
    </row>
    <row r="299" spans="2:7" ht="14.6" customHeight="1" x14ac:dyDescent="0.4">
      <c r="B299" s="91" t="s">
        <v>198</v>
      </c>
      <c r="C299" s="61" t="s">
        <v>85</v>
      </c>
      <c r="D299" s="60">
        <v>200</v>
      </c>
      <c r="E299" s="60">
        <v>200</v>
      </c>
      <c r="F299" s="60">
        <v>0</v>
      </c>
      <c r="G299" s="68">
        <f t="shared" si="119"/>
        <v>0</v>
      </c>
    </row>
    <row r="300" spans="2:7" ht="14.6" customHeight="1" x14ac:dyDescent="0.4">
      <c r="B300" s="90" t="s">
        <v>199</v>
      </c>
      <c r="C300" s="61" t="s">
        <v>86</v>
      </c>
      <c r="D300" s="60">
        <f>D301</f>
        <v>2500</v>
      </c>
      <c r="E300" s="60">
        <f t="shared" ref="E300:F300" si="138">E301</f>
        <v>2500</v>
      </c>
      <c r="F300" s="60">
        <f t="shared" si="138"/>
        <v>0</v>
      </c>
      <c r="G300" s="68">
        <f t="shared" si="119"/>
        <v>0</v>
      </c>
    </row>
    <row r="301" spans="2:7" ht="14.6" customHeight="1" x14ac:dyDescent="0.4">
      <c r="B301" s="91" t="s">
        <v>87</v>
      </c>
      <c r="C301" s="61" t="s">
        <v>88</v>
      </c>
      <c r="D301" s="60">
        <v>2500</v>
      </c>
      <c r="E301" s="60">
        <v>2500</v>
      </c>
      <c r="F301" s="60">
        <v>0</v>
      </c>
      <c r="G301" s="68">
        <f t="shared" si="119"/>
        <v>0</v>
      </c>
    </row>
    <row r="302" spans="2:7" ht="14.6" customHeight="1" x14ac:dyDescent="0.4">
      <c r="B302" s="90" t="s">
        <v>200</v>
      </c>
      <c r="C302" s="61" t="s">
        <v>95</v>
      </c>
      <c r="D302" s="60">
        <f>D303</f>
        <v>1500</v>
      </c>
      <c r="E302" s="60">
        <f t="shared" ref="E302:F302" si="139">E303</f>
        <v>1500</v>
      </c>
      <c r="F302" s="60">
        <f t="shared" si="139"/>
        <v>0</v>
      </c>
      <c r="G302" s="68">
        <f t="shared" si="119"/>
        <v>0</v>
      </c>
    </row>
    <row r="303" spans="2:7" ht="14.6" customHeight="1" x14ac:dyDescent="0.4">
      <c r="B303" s="91" t="s">
        <v>112</v>
      </c>
      <c r="C303" s="61" t="s">
        <v>113</v>
      </c>
      <c r="D303" s="60">
        <v>1500</v>
      </c>
      <c r="E303" s="60">
        <v>1500</v>
      </c>
      <c r="F303" s="60">
        <v>0</v>
      </c>
      <c r="G303" s="68">
        <f t="shared" si="119"/>
        <v>0</v>
      </c>
    </row>
    <row r="304" spans="2:7" ht="14.6" customHeight="1" x14ac:dyDescent="0.4">
      <c r="B304" s="89" t="s">
        <v>231</v>
      </c>
      <c r="C304" s="61" t="s">
        <v>7</v>
      </c>
      <c r="D304" s="60">
        <f>D305</f>
        <v>3500</v>
      </c>
      <c r="E304" s="60">
        <f t="shared" ref="E304:F305" si="140">E305</f>
        <v>3500</v>
      </c>
      <c r="F304" s="60">
        <f t="shared" si="140"/>
        <v>0</v>
      </c>
      <c r="G304" s="68">
        <f t="shared" si="119"/>
        <v>0</v>
      </c>
    </row>
    <row r="305" spans="2:7" ht="14.6" customHeight="1" x14ac:dyDescent="0.4">
      <c r="B305" s="90" t="s">
        <v>232</v>
      </c>
      <c r="C305" s="61" t="s">
        <v>139</v>
      </c>
      <c r="D305" s="60">
        <f>D306</f>
        <v>3500</v>
      </c>
      <c r="E305" s="60">
        <f t="shared" si="140"/>
        <v>3500</v>
      </c>
      <c r="F305" s="60">
        <f t="shared" si="140"/>
        <v>0</v>
      </c>
      <c r="G305" s="68">
        <f t="shared" si="119"/>
        <v>0</v>
      </c>
    </row>
    <row r="306" spans="2:7" ht="14.6" customHeight="1" x14ac:dyDescent="0.4">
      <c r="B306" s="91" t="s">
        <v>233</v>
      </c>
      <c r="C306" s="61" t="s">
        <v>140</v>
      </c>
      <c r="D306" s="60">
        <v>3500</v>
      </c>
      <c r="E306" s="60">
        <v>3500</v>
      </c>
      <c r="F306" s="60">
        <v>0</v>
      </c>
      <c r="G306" s="68">
        <f t="shared" si="119"/>
        <v>0</v>
      </c>
    </row>
  </sheetData>
  <mergeCells count="6">
    <mergeCell ref="B2:G2"/>
    <mergeCell ref="B4:G4"/>
    <mergeCell ref="K15:R15"/>
    <mergeCell ref="B6:C6"/>
    <mergeCell ref="B7:C7"/>
    <mergeCell ref="K13:R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6" manualBreakCount="6">
    <brk id="52" max="6" man="1"/>
    <brk id="104" max="6" man="1"/>
    <brk id="144" max="6" man="1"/>
    <brk id="188" max="6" man="1"/>
    <brk id="220" max="6" man="1"/>
    <brk id="2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rashoda'!Print_Area</vt:lpstr>
      <vt:lpstr>'POSEBNI DIO'!Print_Area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Janja Jurišić Hotko</cp:lastModifiedBy>
  <cp:lastPrinted>2023-08-09T07:25:20Z</cp:lastPrinted>
  <dcterms:created xsi:type="dcterms:W3CDTF">2022-08-12T12:51:27Z</dcterms:created>
  <dcterms:modified xsi:type="dcterms:W3CDTF">2023-08-25T08:42:08Z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